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9"/>
  <workbookPr defaultThemeVersion="124226"/>
  <mc:AlternateContent xmlns:mc="http://schemas.openxmlformats.org/markup-compatibility/2006">
    <mc:Choice Requires="x15">
      <x15ac:absPath xmlns:x15ac="http://schemas.microsoft.com/office/spreadsheetml/2010/11/ac" url="W:\DKP\2021\ZARZĄDZENIA\Zarządzenie Nr 3 z dnia 8 stycznia 2020-projekt planu\"/>
    </mc:Choice>
  </mc:AlternateContent>
  <xr:revisionPtr revIDLastSave="0" documentId="13_ncr:1_{0211D6B3-3967-40C3-B3A0-DEF88D444A91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Załącznik nr 1" sheetId="25" r:id="rId1"/>
    <sheet name="Załącznik nr 2" sheetId="26" r:id="rId2"/>
    <sheet name="Załącznik nr 3" sheetId="27" r:id="rId3"/>
  </sheets>
  <definedNames>
    <definedName name="_xlnm.Print_Area" localSheetId="0">'Załącznik nr 1'!$A$1:$M$23</definedName>
    <definedName name="_xlnm.Print_Area" localSheetId="1">'Załącznik nr 2'!$A$1:$N$52</definedName>
    <definedName name="_xlnm.Print_Area" localSheetId="2">'Załącznik nr 3'!$A$1:$U$29</definedName>
    <definedName name="_xlnm.Print_Titles" localSheetId="0">'Załącznik nr 1'!$4:$5</definedName>
    <definedName name="_xlnm.Print_Titles" localSheetId="1">'Załącznik nr 2'!$4:$5</definedName>
    <definedName name="_xlnm.Print_Titles" localSheetId="2">'Załącznik nr 3'!$4:$5</definedName>
  </definedNames>
  <calcPr calcId="191029"/>
</workbook>
</file>

<file path=xl/calcChain.xml><?xml version="1.0" encoding="utf-8"?>
<calcChain xmlns="http://schemas.openxmlformats.org/spreadsheetml/2006/main">
  <c r="E19" i="26" l="1"/>
  <c r="M6" i="26" l="1"/>
  <c r="L6" i="26"/>
  <c r="I6" i="26"/>
  <c r="H6" i="26"/>
  <c r="G6" i="26"/>
  <c r="F6" i="26"/>
  <c r="C6" i="26"/>
  <c r="K7" i="26"/>
  <c r="K6" i="26" s="1"/>
  <c r="D8" i="26"/>
  <c r="D7" i="26"/>
  <c r="D19" i="26"/>
  <c r="M48" i="26" l="1"/>
  <c r="L48" i="26"/>
  <c r="K48" i="26"/>
  <c r="J48" i="26"/>
  <c r="I48" i="26"/>
  <c r="H48" i="26"/>
  <c r="G48" i="26"/>
  <c r="F48" i="26"/>
  <c r="E47" i="26"/>
  <c r="D47" i="26" s="1"/>
  <c r="E46" i="26"/>
  <c r="D46" i="26" s="1"/>
  <c r="E45" i="26"/>
  <c r="E44" i="26"/>
  <c r="D44" i="26" s="1"/>
  <c r="E43" i="26"/>
  <c r="D43" i="26" s="1"/>
  <c r="E42" i="26"/>
  <c r="D42" i="26" s="1"/>
  <c r="E41" i="26"/>
  <c r="D41" i="26" s="1"/>
  <c r="E40" i="26"/>
  <c r="D40" i="26" s="1"/>
  <c r="E39" i="26"/>
  <c r="D39" i="26" s="1"/>
  <c r="E37" i="26"/>
  <c r="E35" i="26"/>
  <c r="E34" i="26"/>
  <c r="D34" i="26" s="1"/>
  <c r="E32" i="26"/>
  <c r="D32" i="26" s="1"/>
  <c r="D31" i="26" s="1"/>
  <c r="E30" i="26"/>
  <c r="D30" i="26" s="1"/>
  <c r="E29" i="26"/>
  <c r="E28" i="26"/>
  <c r="D28" i="26" s="1"/>
  <c r="E26" i="26"/>
  <c r="D26" i="26" s="1"/>
  <c r="D25" i="26" s="1"/>
  <c r="I22" i="26"/>
  <c r="L38" i="26"/>
  <c r="M38" i="26"/>
  <c r="L33" i="26"/>
  <c r="M33" i="26"/>
  <c r="L31" i="26"/>
  <c r="M31" i="26"/>
  <c r="L27" i="26"/>
  <c r="M27" i="26"/>
  <c r="L25" i="26"/>
  <c r="M25" i="26"/>
  <c r="L23" i="26"/>
  <c r="M23" i="26"/>
  <c r="D48" i="26"/>
  <c r="K38" i="26"/>
  <c r="J38" i="26"/>
  <c r="J36" i="26"/>
  <c r="J33" i="26" s="1"/>
  <c r="K33" i="26"/>
  <c r="K31" i="26"/>
  <c r="J31" i="26"/>
  <c r="K27" i="26"/>
  <c r="J27" i="26"/>
  <c r="K25" i="26"/>
  <c r="J25" i="26"/>
  <c r="K23" i="26"/>
  <c r="J23" i="26"/>
  <c r="D45" i="26"/>
  <c r="H38" i="26"/>
  <c r="G38" i="26"/>
  <c r="F38" i="26"/>
  <c r="H33" i="26"/>
  <c r="G33" i="26"/>
  <c r="F33" i="26"/>
  <c r="H31" i="26"/>
  <c r="G31" i="26"/>
  <c r="F31" i="26"/>
  <c r="H27" i="26"/>
  <c r="G27" i="26"/>
  <c r="F27" i="26"/>
  <c r="H25" i="26"/>
  <c r="G25" i="26"/>
  <c r="F25" i="26"/>
  <c r="G24" i="26"/>
  <c r="E24" i="26" s="1"/>
  <c r="H23" i="26"/>
  <c r="F23" i="26"/>
  <c r="J16" i="26"/>
  <c r="D16" i="26"/>
  <c r="E14" i="26"/>
  <c r="J11" i="26"/>
  <c r="D11" i="26"/>
  <c r="D6" i="26" l="1"/>
  <c r="J6" i="26"/>
  <c r="E38" i="26"/>
  <c r="E31" i="26"/>
  <c r="F22" i="26"/>
  <c r="E27" i="26"/>
  <c r="E33" i="26"/>
  <c r="H22" i="26"/>
  <c r="K22" i="26"/>
  <c r="E25" i="26"/>
  <c r="J22" i="26"/>
  <c r="E36" i="26"/>
  <c r="D36" i="26" s="1"/>
  <c r="D33" i="26" s="1"/>
  <c r="D24" i="26"/>
  <c r="D23" i="26" s="1"/>
  <c r="G23" i="26"/>
  <c r="G22" i="26" s="1"/>
  <c r="D27" i="26"/>
  <c r="D38" i="26"/>
  <c r="J19" i="25"/>
  <c r="I6" i="25"/>
  <c r="I22" i="25" s="1"/>
  <c r="E21" i="25"/>
  <c r="E20" i="25"/>
  <c r="E19" i="25"/>
  <c r="E18" i="25"/>
  <c r="D20" i="25"/>
  <c r="D13" i="25"/>
  <c r="L6" i="25"/>
  <c r="K6" i="25"/>
  <c r="J6" i="25"/>
  <c r="H6" i="25"/>
  <c r="G6" i="25"/>
  <c r="F6" i="25"/>
  <c r="C6" i="25"/>
  <c r="D6" i="25" l="1"/>
  <c r="E22" i="26"/>
  <c r="E23" i="26"/>
  <c r="D22" i="26"/>
  <c r="E6" i="25"/>
  <c r="L51" i="26" l="1"/>
  <c r="E16" i="25" l="1"/>
  <c r="E17" i="26" l="1"/>
  <c r="E18" i="26" l="1"/>
  <c r="E20" i="26" l="1"/>
  <c r="E8" i="26" l="1"/>
  <c r="E11" i="26"/>
  <c r="E15" i="26"/>
  <c r="E21" i="26"/>
  <c r="E12" i="26"/>
  <c r="K51" i="26" l="1"/>
  <c r="G51" i="26"/>
  <c r="M51" i="26"/>
  <c r="F51" i="26"/>
  <c r="E9" i="26"/>
  <c r="C51" i="26"/>
  <c r="D51" i="26"/>
  <c r="E10" i="26"/>
  <c r="E13" i="26"/>
  <c r="E8" i="25"/>
  <c r="E7" i="26"/>
  <c r="E16" i="26"/>
  <c r="E6" i="26" l="1"/>
  <c r="E51" i="26" s="1"/>
  <c r="F22" i="25"/>
  <c r="J51" i="26"/>
  <c r="H51" i="26"/>
  <c r="E7" i="25"/>
  <c r="C22" i="25" l="1"/>
  <c r="E10" i="25" l="1"/>
  <c r="L22" i="25" l="1"/>
  <c r="E9" i="25"/>
  <c r="E12" i="25"/>
  <c r="E11" i="25"/>
  <c r="E15" i="25" l="1"/>
  <c r="K22" i="25" l="1"/>
  <c r="G22" i="25"/>
  <c r="E13" i="25"/>
  <c r="D22" i="25" l="1"/>
  <c r="J22" i="25"/>
  <c r="H22" i="25"/>
  <c r="E14" i="25"/>
  <c r="E22" i="25" l="1"/>
  <c r="E17" i="25"/>
</calcChain>
</file>

<file path=xl/sharedStrings.xml><?xml version="1.0" encoding="utf-8"?>
<sst xmlns="http://schemas.openxmlformats.org/spreadsheetml/2006/main" count="256" uniqueCount="191">
  <si>
    <t>Wyszczególnienie</t>
  </si>
  <si>
    <t>DYSPONENT</t>
  </si>
  <si>
    <t>Naczelnik Działu kierujący Zespołem Gospodarczym</t>
  </si>
  <si>
    <t>RAZEM DOTACJA PODMIOTOWA W ROZDZIALE 73010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</si>
  <si>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</si>
  <si>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</si>
  <si>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</si>
  <si>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</si>
  <si>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</si>
  <si>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</si>
  <si>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</si>
  <si>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</si>
  <si>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</si>
  <si>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11-01</t>
  </si>
  <si>
    <t>Działalność Prezesa, Wiceprezesów oraz Kanclerza Akademii</t>
  </si>
  <si>
    <t>Działalność Komisji do Spraw Etyki w Nauce</t>
  </si>
  <si>
    <t>Działalność Komisji Rewizyjnej</t>
  </si>
  <si>
    <t>Zakup towarów i usług</t>
  </si>
  <si>
    <t>z tego:</t>
  </si>
  <si>
    <t xml:space="preserve">Wynagrodzenia bezosobowe </t>
  </si>
  <si>
    <t>Wynagrodzenia osobowe + ZFN</t>
  </si>
  <si>
    <t>Pochodne od wynagrodzeń (ZUS i FP)</t>
  </si>
  <si>
    <t xml:space="preserve">Pozostałe koszty </t>
  </si>
  <si>
    <t>Dyrektor Biura d.s. Doskonałości Naukowej</t>
  </si>
  <si>
    <t>BIURO d.s. DOSKONAŁOŚCI NAUKOWEJ</t>
  </si>
  <si>
    <t>14-02</t>
  </si>
  <si>
    <t>14-01</t>
  </si>
  <si>
    <t>DOTACJA CELOWA NA INWESTYCJE</t>
  </si>
  <si>
    <t>Inne zadania niewyspecyfikowane wyżej podejmowane z inicjatywy Kanclerza Akademii</t>
  </si>
  <si>
    <t>Naczelnik Działu kierujący Zespołem Teleinformatyki</t>
  </si>
  <si>
    <t>Nadzór nad mieniem Akademii i jej jednostkami organizacyjnymi</t>
  </si>
  <si>
    <r>
      <rPr>
        <b/>
        <sz val="12"/>
        <rFont val="Arial"/>
        <family val="2"/>
        <charset val="238"/>
      </rPr>
      <t xml:space="preserve">Zabezpieczenie bieżącej obsługi transportowej Akademii </t>
    </r>
    <r>
      <rPr>
        <b/>
        <sz val="10"/>
        <rFont val="Arial"/>
        <family val="2"/>
        <charset val="238"/>
      </rPr>
      <t>(</t>
    </r>
    <r>
      <rPr>
        <sz val="10"/>
        <rFont val="Arial"/>
        <family val="2"/>
        <charset val="238"/>
      </rPr>
      <t>bez kosztów osobowych kierowców, utrzymanie i eksploatacja taboru samochodowego)</t>
    </r>
  </si>
  <si>
    <t>Zakup materiałów,wyposażenia biurowego, akcesoriów administracyjnych i innych drobnych usług</t>
  </si>
  <si>
    <t>Koszty bieżące dotyczące siedziby Akademii (PKiN) oraz jej oddziałów</t>
  </si>
  <si>
    <t>Koszty związane z  zatrudnieniem pracowników Kancelarii PAN</t>
  </si>
  <si>
    <t>DZIAŁALNOŚĆ KANCELARII PAN</t>
  </si>
  <si>
    <t>Dyrektor Biura Współpracy z Zagranicą</t>
  </si>
  <si>
    <t>Kanclerz PAN</t>
  </si>
  <si>
    <t>Dyrektor Biura Upowszechniania i Promocji Nauki</t>
  </si>
  <si>
    <t>Działalność wydziałów PAN</t>
  </si>
  <si>
    <t>Kanclerz  PAN</t>
  </si>
  <si>
    <t>Organizacja Zgromadzeń Ogólnych PAN</t>
  </si>
  <si>
    <t>Dyrektor Gabinetu Prezesa PAN</t>
  </si>
  <si>
    <t xml:space="preserve">Organizacja posiedzeń Prezydium PAN </t>
  </si>
  <si>
    <t>Dyrektor Biura Upowszechniania 
i Promocji Nauki</t>
  </si>
  <si>
    <t>Dyrektor Biura Współpracy 
z Zagranicą</t>
  </si>
  <si>
    <t>KOSZTY DZIAŁALNOŚCI STATUTOWEJ ORGANÓW AKADEMII I KORPORACJI UCZONYCH, z tego:</t>
  </si>
  <si>
    <t>Wydatki majątkowe</t>
  </si>
  <si>
    <t>Pozycja 
(nr w systemie ERP)</t>
  </si>
  <si>
    <r>
      <t>Pozycja 
(nr w systemie</t>
    </r>
    <r>
      <rPr>
        <b/>
        <sz val="12"/>
        <rFont val="Arial"/>
        <family val="2"/>
        <charset val="238"/>
      </rPr>
      <t xml:space="preserve"> </t>
    </r>
    <r>
      <rPr>
        <sz val="12"/>
        <rFont val="Arial"/>
        <family val="2"/>
        <charset val="238"/>
      </rPr>
      <t>ERP)</t>
    </r>
  </si>
  <si>
    <t>Uposażenia członków PAN</t>
  </si>
  <si>
    <t>Koszty związane z technologią informacyjną</t>
  </si>
  <si>
    <t>Zabezpieczenie łączności - opłaty pocztowe</t>
  </si>
  <si>
    <r>
      <t>RAZEM DOTACJE W ROZDZIALE 73095</t>
    </r>
    <r>
      <rPr>
        <i/>
        <sz val="16"/>
        <rFont val="Arial"/>
        <family val="2"/>
        <charset val="238"/>
      </rPr>
      <t xml:space="preserve">                                                               (bez międzynarodowego instytutu)</t>
    </r>
  </si>
  <si>
    <t>WYODRĘBNIONE ZADANIA Z ZAKRESU UPOWSZECHNIANIA I PROMOCJI DZIAŁALNOŚCI NAUKOWEJ</t>
  </si>
  <si>
    <t>Program PASIFIC</t>
  </si>
  <si>
    <t>16.10</t>
  </si>
  <si>
    <t>16.20</t>
  </si>
  <si>
    <t>16.30</t>
  </si>
  <si>
    <t>16.40</t>
  </si>
  <si>
    <t>16.50</t>
  </si>
  <si>
    <t>16.60</t>
  </si>
  <si>
    <t xml:space="preserve">ETHICAL ISSUES </t>
  </si>
  <si>
    <t>WYNAGRODZENIA</t>
  </si>
  <si>
    <t>ZARZĄDZANIE PROJEKTEM</t>
  </si>
  <si>
    <t>16.10.1</t>
  </si>
  <si>
    <t>Zarządzanie projektem - BDN</t>
  </si>
  <si>
    <t>EWALUACJA APLIKACJI</t>
  </si>
  <si>
    <t>16.20.1</t>
  </si>
  <si>
    <t>Ewaluacja aplikacji - BDN</t>
  </si>
  <si>
    <t>PROMOCJA PROGRAMU I KONKURSÓW</t>
  </si>
  <si>
    <t xml:space="preserve"> 16.30.1</t>
  </si>
  <si>
    <t>Promocja programu i konkursów - BDN</t>
  </si>
  <si>
    <t xml:space="preserve"> 16.30.2</t>
  </si>
  <si>
    <t>Promocja programu i konkursów - BUiPN</t>
  </si>
  <si>
    <t xml:space="preserve"> 16.30.3</t>
  </si>
  <si>
    <t>Promocja programu i konkursów - BWZ</t>
  </si>
  <si>
    <t xml:space="preserve"> 16.40.1</t>
  </si>
  <si>
    <t>Aspekty etyczne - BDN</t>
  </si>
  <si>
    <t>KOSZTY POŚREDNIE</t>
  </si>
  <si>
    <t xml:space="preserve"> 16.50.1</t>
  </si>
  <si>
    <t>Koszty pośrednie - BDN</t>
  </si>
  <si>
    <t xml:space="preserve"> 16.50.2</t>
  </si>
  <si>
    <t>Koszty pośrednie - BUiPN</t>
  </si>
  <si>
    <t xml:space="preserve"> 16.50.3</t>
  </si>
  <si>
    <t>Koszty pośrednie - ZG</t>
  </si>
  <si>
    <t xml:space="preserve"> 16.50.4</t>
  </si>
  <si>
    <t>Koszty pośrednie - ZT</t>
  </si>
  <si>
    <t xml:space="preserve"> 16.60.1</t>
  </si>
  <si>
    <t>Wynagrodzenia - BDN</t>
  </si>
  <si>
    <t xml:space="preserve"> 16.60.2</t>
  </si>
  <si>
    <t>Wynagrodzenia - BUiPN</t>
  </si>
  <si>
    <t xml:space="preserve"> 16.60.3</t>
  </si>
  <si>
    <t>Wynagrodzenia - BFiB</t>
  </si>
  <si>
    <t xml:space="preserve"> 16.60.4</t>
  </si>
  <si>
    <t>Wynagrodzenia - GP</t>
  </si>
  <si>
    <t xml:space="preserve"> 16.60.5</t>
  </si>
  <si>
    <t>Wynagrodzenia - BWZ</t>
  </si>
  <si>
    <t xml:space="preserve"> 16.60.6</t>
  </si>
  <si>
    <t>Wynagrodzenia - ZG</t>
  </si>
  <si>
    <t xml:space="preserve"> 16.60.7</t>
  </si>
  <si>
    <t xml:space="preserve">Wynagrodzenia - ZT </t>
  </si>
  <si>
    <t xml:space="preserve"> 16.60.8</t>
  </si>
  <si>
    <t xml:space="preserve">Wynagrodzenia - ZSP </t>
  </si>
  <si>
    <t>Wynagrodzenia - pozostałe</t>
  </si>
  <si>
    <t xml:space="preserve"> 16.60.9</t>
  </si>
  <si>
    <t>ZADANIA OPERACYJNE REALIZOWANE  CENTRALNIE - FINANSOWANE Z DOTACJI w rozdz. 73095 - (w zł)</t>
  </si>
  <si>
    <t>ZADANIA OPERACYJNE REALIZOWANE  CENTRALNIE - FINANSOWANE Z DOTACJI w rozdz. 73010 - (w zł)</t>
  </si>
  <si>
    <t>Planowane zobowiązania                            na                                   01-01-2021 r.</t>
  </si>
  <si>
    <r>
      <t xml:space="preserve">Wydatki rozliczane w ciężar dotacji do uwzględnienia w  projekcie planu na </t>
    </r>
    <r>
      <rPr>
        <b/>
        <sz val="12"/>
        <color rgb="FF0070C0"/>
        <rFont val="Arial"/>
        <family val="2"/>
        <charset val="238"/>
      </rPr>
      <t>2021</t>
    </r>
    <r>
      <rPr>
        <sz val="12"/>
        <rFont val="Arial"/>
        <family val="2"/>
        <charset val="238"/>
      </rPr>
      <t xml:space="preserve"> rok w ujęciu </t>
    </r>
    <r>
      <rPr>
        <b/>
        <sz val="12"/>
        <rFont val="Arial"/>
        <family val="2"/>
        <charset val="238"/>
      </rPr>
      <t xml:space="preserve">KASOWYM </t>
    </r>
  </si>
  <si>
    <t xml:space="preserve">Projekt planu kosztów 
na 2021r. </t>
  </si>
  <si>
    <t>Planowane zobowiązania                            na                                   31-12-2021 r.</t>
  </si>
  <si>
    <t xml:space="preserve">Projekt planu kosztów 
na 2021 r. </t>
  </si>
  <si>
    <t>Koszty organizacji posiedzeń Akademii Młodych Uczonych</t>
  </si>
  <si>
    <t>Zakup usług telefonii komórkowej</t>
  </si>
  <si>
    <t>Utrzymanie infrastruktury gospodarczej Korporacji</t>
  </si>
  <si>
    <t>Działalność komitetów naukowych</t>
  </si>
  <si>
    <t>Działalność komitetów problemowych i rad oraz komitetów narodowych</t>
  </si>
  <si>
    <t>Podatki i opłaty</t>
  </si>
  <si>
    <t>Zastępstwo procesowe i pełnomocnictwa notarialne</t>
  </si>
  <si>
    <r>
      <t xml:space="preserve">Koszty związane z  zatrudnieniem Kierownictwa PAN  </t>
    </r>
    <r>
      <rPr>
        <i/>
        <sz val="16"/>
        <rFont val="Arial"/>
        <family val="2"/>
        <charset val="238"/>
      </rPr>
      <t>(Prezes, Wiceprezesi, Kanclerz, Przewodniczący rad kuratorów ich zastępcy, Prezesi oddziałów)</t>
    </r>
  </si>
  <si>
    <t>Dyrektor 
Gabinetu Prezesa PAN</t>
  </si>
  <si>
    <r>
      <rPr>
        <sz val="12"/>
        <rFont val="Calibri"/>
        <family val="2"/>
        <charset val="238"/>
      </rPr>
      <t>§</t>
    </r>
    <r>
      <rPr>
        <sz val="12"/>
        <rFont val="Arial"/>
        <family val="2"/>
        <charset val="238"/>
      </rPr>
      <t xml:space="preserve"> 6220 zakupy inwestycyjne</t>
    </r>
  </si>
  <si>
    <r>
      <rPr>
        <sz val="12"/>
        <rFont val="Calibri"/>
        <family val="2"/>
        <charset val="238"/>
      </rPr>
      <t>§</t>
    </r>
    <r>
      <rPr>
        <sz val="12"/>
        <rFont val="Arial"/>
        <family val="2"/>
        <charset val="238"/>
      </rPr>
      <t xml:space="preserve"> 6560 inwestycje budowlane</t>
    </r>
  </si>
  <si>
    <t>FINANSOWANIE WSPÓŁPRACY NAUKOWEJ Z ZAGRANICĄ (w tym koszty zagranicznych podróży pracowników Kancelarii PAN - 40.000)</t>
  </si>
  <si>
    <t xml:space="preserve">Podnoszenie kwalifkacji </t>
  </si>
  <si>
    <t>Zadania z zakresu BHP i obronności</t>
  </si>
  <si>
    <t>Działalność statutowa oddziałów PAN</t>
  </si>
  <si>
    <t>Wyodrębnione zadania z zakresu upowszechniania i promocji działalności naukowej</t>
  </si>
  <si>
    <t>Zlecanie osobom trzecim wykonania usług  oraz wsparcie eksperckie</t>
  </si>
  <si>
    <t xml:space="preserve">Załącznik Nr 1 do Zarządzenia Nr 3/2021 Kanclerza PAN   </t>
  </si>
  <si>
    <t xml:space="preserve">Załącznik Nr 2 do Zarządzenia Nr 3/2021 Kanclerza PAN   </t>
  </si>
  <si>
    <t>Warszawa, 8 stycznia 2020 roku</t>
  </si>
  <si>
    <t>Warszawa, 8 stycznia 2021 roku</t>
  </si>
  <si>
    <r>
      <t>Pozycja (nr w systemie</t>
    </r>
    <r>
      <rPr>
        <b/>
        <sz val="16"/>
        <color theme="1"/>
        <rFont val="Czcionka tekstu podstawowego"/>
        <family val="2"/>
        <charset val="238"/>
      </rPr>
      <t xml:space="preserve"> ERP)</t>
    </r>
  </si>
  <si>
    <t>Planowany stan na 01.01.2021 roku</t>
  </si>
  <si>
    <t>Planowane przychody</t>
  </si>
  <si>
    <t>Planowane dotacje</t>
  </si>
  <si>
    <t>Planowane koszty</t>
  </si>
  <si>
    <t>Środki na wydatki majątkowe</t>
  </si>
  <si>
    <t xml:space="preserve">Wydatki nie stanowiące kosztów </t>
  </si>
  <si>
    <t xml:space="preserve">Planowany stan na 31.12.2021 roku </t>
  </si>
  <si>
    <t>Środki pieniężne</t>
  </si>
  <si>
    <t>Należności</t>
  </si>
  <si>
    <t>Zobowiązania</t>
  </si>
  <si>
    <t>przychody z prowadzonej działalności</t>
  </si>
  <si>
    <t>pozostałe przychody</t>
  </si>
  <si>
    <t>wynagrodzenia</t>
  </si>
  <si>
    <t>pochodne</t>
  </si>
  <si>
    <t>podatki i opłaty</t>
  </si>
  <si>
    <t>zakup towarów i usług</t>
  </si>
  <si>
    <t>pozostałe koszty</t>
  </si>
  <si>
    <t xml:space="preserve">Projekty badawcze i inne przedsięwzięcia </t>
  </si>
  <si>
    <t>01-11</t>
  </si>
  <si>
    <t>COFUND</t>
  </si>
  <si>
    <t>Dyrektor Biura ds. Doskonałości Naukowej</t>
  </si>
  <si>
    <t>01-12</t>
  </si>
  <si>
    <t>PERITIA</t>
  </si>
  <si>
    <t>Dzierżawa i wynajem na potrzeby Akademii</t>
  </si>
  <si>
    <t>02-01</t>
  </si>
  <si>
    <t xml:space="preserve">Siedziba Stacji w Brukseli </t>
  </si>
  <si>
    <t>Kanclerz Akademii</t>
  </si>
  <si>
    <t>02-02</t>
  </si>
  <si>
    <t xml:space="preserve">Dobra,Furmańska, Karowa (dzierżawa) </t>
  </si>
  <si>
    <t>Bieżące gospodarowanie nieruchomościami</t>
  </si>
  <si>
    <t>03-01</t>
  </si>
  <si>
    <t>Garaż w Warszawie</t>
  </si>
  <si>
    <t>03-14</t>
  </si>
  <si>
    <t>Wrocław - Podwale</t>
  </si>
  <si>
    <t>Naczelnik Działu Obsługi Oddziału PAN we Wrocławiu</t>
  </si>
  <si>
    <t>03-02 do 03-13
03-15 do 03-23</t>
  </si>
  <si>
    <t>Zadania realizowane przez BOM</t>
  </si>
  <si>
    <t>Dyrektor Biura Organizacyjno-Majątkowego</t>
  </si>
  <si>
    <r>
      <t xml:space="preserve">Sprzedaż nieruchomości, remonty </t>
    </r>
    <r>
      <rPr>
        <sz val="20"/>
        <color indexed="8"/>
        <rFont val="Czcionka tekstu podstawowego"/>
        <charset val="238"/>
      </rPr>
      <t>(</t>
    </r>
    <r>
      <rPr>
        <i/>
        <sz val="20"/>
        <color indexed="8"/>
        <rFont val="Czcionka tekstu podstawowego"/>
        <charset val="238"/>
      </rPr>
      <t>koszty bieżące</t>
    </r>
    <r>
      <rPr>
        <sz val="20"/>
        <color indexed="8"/>
        <rFont val="Czcionka tekstu podstawowego"/>
        <charset val="238"/>
      </rPr>
      <t xml:space="preserve">) </t>
    </r>
    <r>
      <rPr>
        <b/>
        <sz val="20"/>
        <color indexed="8"/>
        <rFont val="Czcionka tekstu podstawowego"/>
        <charset val="238"/>
      </rPr>
      <t xml:space="preserve">i inwestycje </t>
    </r>
    <r>
      <rPr>
        <sz val="20"/>
        <color indexed="8"/>
        <rFont val="Czcionka tekstu podstawowego"/>
        <charset val="238"/>
      </rPr>
      <t>(</t>
    </r>
    <r>
      <rPr>
        <i/>
        <sz val="20"/>
        <color indexed="8"/>
        <rFont val="Czcionka tekstu podstawowego"/>
        <charset val="238"/>
      </rPr>
      <t>wydatki majątkowe</t>
    </r>
    <r>
      <rPr>
        <sz val="20"/>
        <color indexed="8"/>
        <rFont val="Czcionka tekstu podstawowego"/>
        <charset val="238"/>
      </rPr>
      <t>)</t>
    </r>
  </si>
  <si>
    <t>Pozostałe zadania koordynowane na szczeblu centralnym</t>
  </si>
  <si>
    <t>05-03, 
05-04,
 05-09, 
05-12</t>
  </si>
  <si>
    <t xml:space="preserve">Działalność korporacji </t>
  </si>
  <si>
    <t>Dyrektor Gabinetu Prezesa</t>
  </si>
  <si>
    <t>05-06</t>
  </si>
  <si>
    <t>Rozliczenia z tytułu działalności upowszechniającej naukę</t>
  </si>
  <si>
    <t>05-02,
 05-05, 
05-07, 
05-10, 
05-11</t>
  </si>
  <si>
    <t>Pozostałe rozliczenia</t>
  </si>
  <si>
    <t>Dotacje otrzymane przez PAN nie objęte częścią 67</t>
  </si>
  <si>
    <t>Biuro d.s. Doskonałości Naukowej</t>
  </si>
  <si>
    <t>Stypendia Prezesa PAN przyznawane w trybie art. 81 ustawy o PAN</t>
  </si>
  <si>
    <t>99-01</t>
  </si>
  <si>
    <t xml:space="preserve">Środki  na finansowanie potrzeb zagranicznych stacji naukowych </t>
  </si>
  <si>
    <t>99-02</t>
  </si>
  <si>
    <t xml:space="preserve">Środki na finansowanie zwrotnej pomocy lub prefinansowanie innych wydatków, z wyłączeniem zwrotnej pomocy finansowej dla instytutów naukowych Akademii  </t>
  </si>
  <si>
    <t>RAZEM</t>
  </si>
  <si>
    <t>Załącznik Nr 3 do Zarządzenia Nr 3/2021 Kanclerza PAN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</si>
</sst>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\ _z_ł_-;\-* #,##0.00\ _z_ł_-;_-* &quot;-&quot;??\ _z_ł_-;_-@_-"/>
    <numFmt numFmtId="164" formatCode="#,##0.0"/>
    <numFmt numFmtId="165" formatCode="#,##0.00_ ;[Red]\-#,##0.00\ "/>
    <numFmt numFmtId="166" formatCode="#,##0_ ;[Red]\-#,##0\ "/>
    <numFmt numFmtId="167" formatCode="_-* #,##0\ _z_ł_-;\-* #,##0\ _z_ł_-;_-* &quot;-&quot;??\ _z_ł_-;_-@_-"/>
  </numFmts>
  <fonts count="67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name val="Arial"/>
      <family val="2"/>
      <charset val="238"/>
    </font>
    <font>
      <sz val="11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i/>
      <sz val="12"/>
      <name val="Arial"/>
      <family val="2"/>
      <charset val="238"/>
    </font>
    <font>
      <i/>
      <sz val="11"/>
      <name val="Arial"/>
      <family val="2"/>
      <charset val="238"/>
    </font>
    <font>
      <b/>
      <sz val="12"/>
      <color rgb="FF0070C0"/>
      <name val="Arial"/>
      <family val="2"/>
      <charset val="238"/>
    </font>
    <font>
      <sz val="10"/>
      <color rgb="FFFF0000"/>
      <name val="Arial"/>
      <family val="2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sz val="10"/>
      <color rgb="FF0070C0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4"/>
      <name val="Arial"/>
      <family val="2"/>
      <charset val="238"/>
    </font>
    <font>
      <sz val="13"/>
      <name val="Arial"/>
      <family val="2"/>
      <charset val="238"/>
    </font>
    <font>
      <sz val="14"/>
      <color rgb="FF0070C0"/>
      <name val="Arial"/>
      <family val="2"/>
      <charset val="238"/>
    </font>
    <font>
      <b/>
      <sz val="16"/>
      <name val="Arial"/>
      <family val="2"/>
      <charset val="238"/>
    </font>
    <font>
      <i/>
      <sz val="16"/>
      <name val="Arial"/>
      <family val="2"/>
      <charset val="238"/>
    </font>
    <font>
      <sz val="16"/>
      <name val="Arial"/>
      <family val="2"/>
      <charset val="238"/>
    </font>
    <font>
      <sz val="12"/>
      <name val="Calibri"/>
      <family val="2"/>
      <charset val="238"/>
    </font>
    <font>
      <b/>
      <sz val="15"/>
      <name val="Arial"/>
      <family val="2"/>
      <charset val="238"/>
    </font>
    <font>
      <i/>
      <sz val="10"/>
      <name val="Arial"/>
      <family val="2"/>
      <charset val="238"/>
    </font>
    <font>
      <i/>
      <sz val="14"/>
      <name val="Arial"/>
      <family val="2"/>
      <charset val="238"/>
    </font>
    <font>
      <b/>
      <sz val="17.5"/>
      <name val="Arial"/>
      <family val="2"/>
      <charset val="238"/>
    </font>
    <font>
      <sz val="17.5"/>
      <name val="Arial"/>
      <family val="2"/>
      <charset val="238"/>
    </font>
    <font>
      <i/>
      <sz val="11"/>
      <color indexed="8"/>
      <name val="Czcionka tekstu podstawowego"/>
      <charset val="238"/>
    </font>
    <font>
      <i/>
      <sz val="11"/>
      <color indexed="30"/>
      <name val="Czcionka tekstu podstawowego"/>
      <charset val="238"/>
    </font>
    <font>
      <sz val="18"/>
      <color indexed="8"/>
      <name val="Arial"/>
      <family val="2"/>
      <charset val="238"/>
    </font>
    <font>
      <sz val="11"/>
      <color indexed="8"/>
      <name val="Czcionka tekstu podstawowego"/>
      <charset val="238"/>
    </font>
    <font>
      <sz val="16"/>
      <color theme="1"/>
      <name val="Czcionka tekstu podstawowego"/>
      <family val="2"/>
      <charset val="238"/>
    </font>
    <font>
      <b/>
      <sz val="16"/>
      <color theme="1"/>
      <name val="Czcionka tekstu podstawowego"/>
      <family val="2"/>
      <charset val="238"/>
    </font>
    <font>
      <b/>
      <sz val="16"/>
      <color theme="1"/>
      <name val="Czcionka tekstu podstawowego"/>
      <charset val="238"/>
    </font>
    <font>
      <i/>
      <sz val="16"/>
      <color indexed="8"/>
      <name val="Czcionka tekstu podstawowego"/>
      <family val="2"/>
      <charset val="238"/>
    </font>
    <font>
      <sz val="16"/>
      <color indexed="8"/>
      <name val="Czcionka tekstu podstawowego"/>
      <family val="2"/>
      <charset val="238"/>
    </font>
    <font>
      <i/>
      <sz val="16"/>
      <color indexed="30"/>
      <name val="Czcionka tekstu podstawowego"/>
      <family val="2"/>
      <charset val="238"/>
    </font>
    <font>
      <b/>
      <sz val="16"/>
      <name val="Czcionka tekstu podstawowego"/>
      <family val="2"/>
      <charset val="238"/>
    </font>
    <font>
      <b/>
      <sz val="20"/>
      <name val="Czcionka tekstu podstawowego"/>
      <charset val="238"/>
    </font>
    <font>
      <b/>
      <sz val="26"/>
      <name val="Czcionka tekstu podstawowego"/>
      <charset val="238"/>
    </font>
    <font>
      <b/>
      <sz val="14"/>
      <color indexed="8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sz val="20"/>
      <color theme="1"/>
      <name val="Czcionka tekstu podstawowego"/>
      <charset val="238"/>
    </font>
    <font>
      <sz val="26"/>
      <color theme="1"/>
      <name val="Czcionka tekstu podstawowego"/>
      <charset val="238"/>
    </font>
    <font>
      <b/>
      <sz val="26"/>
      <color theme="1"/>
      <name val="Czcionka tekstu podstawowego"/>
      <charset val="238"/>
    </font>
    <font>
      <sz val="26"/>
      <color indexed="8"/>
      <name val="Czcionka tekstu podstawowego"/>
      <charset val="238"/>
    </font>
    <font>
      <sz val="26"/>
      <color indexed="30"/>
      <name val="Czcionka tekstu podstawowego"/>
      <charset val="238"/>
    </font>
    <font>
      <sz val="26"/>
      <name val="Czcionka tekstu podstawowego"/>
      <charset val="238"/>
    </font>
    <font>
      <sz val="14"/>
      <color theme="1"/>
      <name val="Czcionka tekstu podstawowego"/>
      <family val="2"/>
      <charset val="238"/>
    </font>
    <font>
      <b/>
      <sz val="16"/>
      <color indexed="8"/>
      <name val="Czcionka tekstu podstawowego"/>
      <family val="2"/>
      <charset val="238"/>
    </font>
    <font>
      <b/>
      <sz val="20"/>
      <color indexed="8"/>
      <name val="Czcionka tekstu podstawowego"/>
      <charset val="238"/>
    </font>
    <font>
      <b/>
      <sz val="26"/>
      <color indexed="8"/>
      <name val="Czcionka tekstu podstawowego"/>
      <charset val="238"/>
    </font>
    <font>
      <b/>
      <sz val="26"/>
      <color rgb="FFFF0000"/>
      <name val="Czcionka tekstu podstawowego"/>
      <charset val="238"/>
    </font>
    <font>
      <i/>
      <sz val="26"/>
      <color indexed="8"/>
      <name val="Czcionka tekstu podstawowego"/>
      <charset val="238"/>
    </font>
    <font>
      <i/>
      <sz val="26"/>
      <color indexed="30"/>
      <name val="Czcionka tekstu podstawowego"/>
      <charset val="238"/>
    </font>
    <font>
      <sz val="26"/>
      <color rgb="FFFF0000"/>
      <name val="Czcionka tekstu podstawowego"/>
      <charset val="238"/>
    </font>
    <font>
      <sz val="14"/>
      <color indexed="8"/>
      <name val="Czcionka tekstu podstawowego"/>
      <family val="2"/>
      <charset val="238"/>
    </font>
    <font>
      <sz val="20"/>
      <color indexed="8"/>
      <name val="Czcionka tekstu podstawowego"/>
      <charset val="238"/>
    </font>
    <font>
      <i/>
      <sz val="20"/>
      <color indexed="8"/>
      <name val="Czcionka tekstu podstawowego"/>
      <charset val="238"/>
    </font>
    <font>
      <b/>
      <i/>
      <sz val="26"/>
      <color indexed="8"/>
      <name val="Czcionka tekstu podstawowego"/>
      <charset val="238"/>
    </font>
    <font>
      <b/>
      <i/>
      <sz val="26"/>
      <color indexed="30"/>
      <name val="Czcionka tekstu podstawowego"/>
      <charset val="238"/>
    </font>
    <font>
      <b/>
      <sz val="20"/>
      <color indexed="8"/>
      <name val="Czcionka tekstu podstawowego"/>
      <family val="2"/>
      <charset val="238"/>
    </font>
    <font>
      <b/>
      <sz val="12"/>
      <color indexed="8"/>
      <name val="Czcionka tekstu podstawowego"/>
      <charset val="238"/>
    </font>
    <font>
      <b/>
      <sz val="20.5"/>
      <color indexed="8"/>
      <name val="Czcionka tekstu podstawowego"/>
      <family val="2"/>
      <charset val="238"/>
    </font>
    <font>
      <b/>
      <sz val="18"/>
      <color indexed="8"/>
      <name val="Czcionka tekstu podstawowego"/>
      <family val="2"/>
      <charset val="238"/>
    </font>
    <font>
      <b/>
      <sz val="19"/>
      <color indexed="8"/>
      <name val="Czcionka tekstu podstawowego"/>
      <charset val="238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D1FFA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5FFAB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6" tint="0.79998168889431442"/>
        <bgColor indexed="64"/>
      </patternFill>
    </fill>
  </fills>
  <borders count="6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9">
    <xf numFmtId="0" fontId="0" fillId="0" borderId="0"/>
    <xf numFmtId="0" fontId="15" fillId="0" borderId="0"/>
    <xf numFmtId="0" fontId="3" fillId="0" borderId="0"/>
    <xf numFmtId="43" fontId="3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12" fillId="0" borderId="0"/>
    <xf numFmtId="0" fontId="1" fillId="0" borderId="0"/>
    <xf numFmtId="43" fontId="1" fillId="0" borderId="0" applyFont="0" applyFill="0" applyBorder="0" applyAlignment="0" applyProtection="0"/>
  </cellStyleXfs>
  <cellXfs count="379">
    <xf numFmtId="0" fontId="0" fillId="0" borderId="0" xfId="0"/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11" fillId="0" borderId="0" xfId="0" applyFont="1"/>
    <xf numFmtId="0" fontId="4" fillId="0" borderId="0" xfId="0" applyFont="1" applyAlignment="1">
      <alignment vertical="center"/>
    </xf>
    <xf numFmtId="0" fontId="0" fillId="0" borderId="0" xfId="0"/>
    <xf numFmtId="0" fontId="4" fillId="0" borderId="0" xfId="0" applyFont="1" applyAlignment="1">
      <alignment horizontal="center"/>
    </xf>
    <xf numFmtId="164" fontId="14" fillId="0" borderId="0" xfId="0" applyNumberFormat="1" applyFont="1"/>
    <xf numFmtId="164" fontId="0" fillId="0" borderId="0" xfId="0" applyNumberFormat="1"/>
    <xf numFmtId="0" fontId="12" fillId="0" borderId="0" xfId="6"/>
    <xf numFmtId="3" fontId="12" fillId="0" borderId="0" xfId="6" applyNumberFormat="1"/>
    <xf numFmtId="3" fontId="14" fillId="0" borderId="0" xfId="6" applyNumberFormat="1" applyFont="1"/>
    <xf numFmtId="0" fontId="12" fillId="0" borderId="0" xfId="6" applyAlignment="1">
      <alignment horizontal="center"/>
    </xf>
    <xf numFmtId="3" fontId="16" fillId="0" borderId="0" xfId="6" applyNumberFormat="1" applyFont="1"/>
    <xf numFmtId="3" fontId="18" fillId="0" borderId="0" xfId="6" applyNumberFormat="1" applyFont="1"/>
    <xf numFmtId="0" fontId="16" fillId="0" borderId="0" xfId="6" applyFont="1"/>
    <xf numFmtId="0" fontId="19" fillId="0" borderId="0" xfId="6" applyFont="1" applyAlignment="1">
      <alignment vertical="center"/>
    </xf>
    <xf numFmtId="0" fontId="5" fillId="0" borderId="0" xfId="6" applyFont="1" applyAlignment="1">
      <alignment vertical="center"/>
    </xf>
    <xf numFmtId="0" fontId="19" fillId="5" borderId="42" xfId="6" applyFont="1" applyFill="1" applyBorder="1" applyAlignment="1">
      <alignment horizontal="center" vertical="center" wrapText="1"/>
    </xf>
    <xf numFmtId="0" fontId="5" fillId="0" borderId="47" xfId="6" quotePrefix="1" applyFont="1" applyBorder="1" applyAlignment="1">
      <alignment horizontal="center" vertical="center"/>
    </xf>
    <xf numFmtId="0" fontId="13" fillId="0" borderId="0" xfId="6" applyFont="1" applyAlignment="1">
      <alignment vertical="center"/>
    </xf>
    <xf numFmtId="0" fontId="12" fillId="0" borderId="0" xfId="6" applyFont="1" applyAlignment="1">
      <alignment vertical="center"/>
    </xf>
    <xf numFmtId="0" fontId="23" fillId="5" borderId="42" xfId="6" applyFont="1" applyFill="1" applyBorder="1" applyAlignment="1">
      <alignment horizontal="center" vertical="center"/>
    </xf>
    <xf numFmtId="0" fontId="6" fillId="0" borderId="0" xfId="6" applyFont="1" applyAlignment="1">
      <alignment vertical="center"/>
    </xf>
    <xf numFmtId="0" fontId="7" fillId="6" borderId="43" xfId="6" applyFont="1" applyFill="1" applyBorder="1" applyAlignment="1">
      <alignment horizontal="left" vertical="center" wrapText="1" indent="1"/>
    </xf>
    <xf numFmtId="0" fontId="12" fillId="0" borderId="0" xfId="6" applyAlignment="1">
      <alignment vertical="center"/>
    </xf>
    <xf numFmtId="0" fontId="4" fillId="0" borderId="0" xfId="6" applyFont="1" applyAlignment="1">
      <alignment horizontal="center" vertical="center" wrapText="1"/>
    </xf>
    <xf numFmtId="3" fontId="4" fillId="7" borderId="2" xfId="6" applyNumberFormat="1" applyFont="1" applyFill="1" applyBorder="1" applyAlignment="1">
      <alignment horizontal="center" vertical="center" wrapText="1"/>
    </xf>
    <xf numFmtId="0" fontId="19" fillId="5" borderId="47" xfId="6" applyFont="1" applyFill="1" applyBorder="1" applyAlignment="1">
      <alignment vertical="center" wrapText="1"/>
    </xf>
    <xf numFmtId="0" fontId="4" fillId="0" borderId="52" xfId="6" applyFont="1" applyFill="1" applyBorder="1" applyAlignment="1">
      <alignment horizontal="left" vertical="center" wrapText="1" indent="1"/>
    </xf>
    <xf numFmtId="0" fontId="4" fillId="0" borderId="0" xfId="0" applyFont="1" applyBorder="1" applyAlignment="1">
      <alignment vertical="center"/>
    </xf>
    <xf numFmtId="0" fontId="13" fillId="2" borderId="0" xfId="0" applyFont="1" applyFill="1" applyBorder="1" applyAlignment="1">
      <alignment horizontal="center" vertical="center"/>
    </xf>
    <xf numFmtId="4" fontId="13" fillId="2" borderId="0" xfId="0" applyNumberFormat="1" applyFont="1" applyFill="1" applyBorder="1" applyAlignment="1">
      <alignment horizontal="right" vertical="center"/>
    </xf>
    <xf numFmtId="164" fontId="13" fillId="2" borderId="0" xfId="0" applyNumberFormat="1" applyFont="1" applyFill="1" applyBorder="1" applyAlignment="1">
      <alignment horizontal="right" vertical="center"/>
    </xf>
    <xf numFmtId="3" fontId="13" fillId="2" borderId="0" xfId="0" applyNumberFormat="1" applyFont="1" applyFill="1" applyBorder="1" applyAlignment="1">
      <alignment vertical="center"/>
    </xf>
    <xf numFmtId="3" fontId="24" fillId="0" borderId="0" xfId="6" applyNumberFormat="1" applyFont="1" applyFill="1" applyAlignment="1">
      <alignment horizontal="right"/>
    </xf>
    <xf numFmtId="0" fontId="19" fillId="4" borderId="19" xfId="6" applyFont="1" applyFill="1" applyBorder="1" applyAlignment="1">
      <alignment horizontal="center" vertical="center" wrapText="1"/>
    </xf>
    <xf numFmtId="0" fontId="21" fillId="0" borderId="17" xfId="6" applyFont="1" applyFill="1" applyBorder="1" applyAlignment="1">
      <alignment vertical="center" wrapText="1"/>
    </xf>
    <xf numFmtId="3" fontId="19" fillId="2" borderId="0" xfId="6" applyNumberFormat="1" applyFont="1" applyFill="1" applyBorder="1" applyAlignment="1">
      <alignment horizontal="right" vertical="center" wrapText="1" indent="1"/>
    </xf>
    <xf numFmtId="0" fontId="19" fillId="2" borderId="0" xfId="6" applyFont="1" applyFill="1" applyBorder="1" applyAlignment="1">
      <alignment horizontal="left" vertical="center" wrapText="1" indent="1"/>
    </xf>
    <xf numFmtId="3" fontId="8" fillId="0" borderId="23" xfId="6" applyNumberFormat="1" applyFont="1" applyBorder="1" applyAlignment="1">
      <alignment horizontal="center" vertical="center" wrapText="1"/>
    </xf>
    <xf numFmtId="3" fontId="9" fillId="0" borderId="23" xfId="6" applyNumberFormat="1" applyFont="1" applyBorder="1" applyAlignment="1">
      <alignment horizontal="center" vertical="center" wrapText="1"/>
    </xf>
    <xf numFmtId="0" fontId="21" fillId="0" borderId="0" xfId="6" applyFont="1" applyFill="1" applyBorder="1" applyAlignment="1">
      <alignment vertical="center" wrapText="1"/>
    </xf>
    <xf numFmtId="3" fontId="7" fillId="0" borderId="19" xfId="6" applyNumberFormat="1" applyFont="1" applyFill="1" applyBorder="1" applyAlignment="1">
      <alignment horizontal="center" vertical="center" wrapText="1"/>
    </xf>
    <xf numFmtId="0" fontId="19" fillId="5" borderId="16" xfId="6" applyFont="1" applyFill="1" applyBorder="1" applyAlignment="1">
      <alignment horizontal="center" vertical="center"/>
    </xf>
    <xf numFmtId="0" fontId="19" fillId="5" borderId="43" xfId="6" applyFont="1" applyFill="1" applyBorder="1" applyAlignment="1">
      <alignment horizontal="left" vertical="center" wrapText="1" indent="1"/>
    </xf>
    <xf numFmtId="0" fontId="19" fillId="5" borderId="46" xfId="6" applyFont="1" applyFill="1" applyBorder="1" applyAlignment="1">
      <alignment horizontal="left" vertical="center" wrapText="1" indent="1"/>
    </xf>
    <xf numFmtId="0" fontId="4" fillId="0" borderId="49" xfId="6" applyFont="1" applyFill="1" applyBorder="1" applyAlignment="1">
      <alignment horizontal="left" vertical="center" indent="1"/>
    </xf>
    <xf numFmtId="0" fontId="4" fillId="0" borderId="53" xfId="6" applyFont="1" applyFill="1" applyBorder="1" applyAlignment="1">
      <alignment horizontal="left" vertical="center" indent="1"/>
    </xf>
    <xf numFmtId="0" fontId="4" fillId="0" borderId="55" xfId="6" applyFont="1" applyFill="1" applyBorder="1" applyAlignment="1">
      <alignment horizontal="left" vertical="center" indent="1"/>
    </xf>
    <xf numFmtId="0" fontId="13" fillId="0" borderId="0" xfId="6" applyFont="1" applyFill="1" applyAlignment="1">
      <alignment vertical="center"/>
    </xf>
    <xf numFmtId="0" fontId="13" fillId="8" borderId="52" xfId="6" applyFont="1" applyFill="1" applyBorder="1" applyAlignment="1">
      <alignment horizontal="left" vertical="center" wrapText="1" indent="1"/>
    </xf>
    <xf numFmtId="3" fontId="27" fillId="0" borderId="5" xfId="6" applyNumberFormat="1" applyFont="1" applyFill="1" applyBorder="1" applyAlignment="1">
      <alignment horizontal="right" vertical="center" indent="1"/>
    </xf>
    <xf numFmtId="3" fontId="27" fillId="0" borderId="30" xfId="6" applyNumberFormat="1" applyFont="1" applyFill="1" applyBorder="1" applyAlignment="1">
      <alignment horizontal="right" vertical="center" indent="1"/>
    </xf>
    <xf numFmtId="3" fontId="26" fillId="5" borderId="45" xfId="6" applyNumberFormat="1" applyFont="1" applyFill="1" applyBorder="1" applyAlignment="1">
      <alignment horizontal="right" vertical="center" wrapText="1" indent="1"/>
    </xf>
    <xf numFmtId="3" fontId="26" fillId="5" borderId="44" xfId="6" applyNumberFormat="1" applyFont="1" applyFill="1" applyBorder="1" applyAlignment="1">
      <alignment horizontal="right" vertical="center" wrapText="1" indent="1"/>
    </xf>
    <xf numFmtId="3" fontId="27" fillId="2" borderId="7" xfId="6" applyNumberFormat="1" applyFont="1" applyFill="1" applyBorder="1" applyAlignment="1">
      <alignment horizontal="right" vertical="center" indent="1"/>
    </xf>
    <xf numFmtId="3" fontId="27" fillId="0" borderId="45" xfId="6" applyNumberFormat="1" applyFont="1" applyBorder="1" applyAlignment="1">
      <alignment horizontal="right" vertical="center" indent="1"/>
    </xf>
    <xf numFmtId="3" fontId="26" fillId="6" borderId="9" xfId="6" applyNumberFormat="1" applyFont="1" applyFill="1" applyBorder="1" applyAlignment="1">
      <alignment horizontal="right" vertical="center" indent="1"/>
    </xf>
    <xf numFmtId="3" fontId="26" fillId="5" borderId="8" xfId="6" applyNumberFormat="1" applyFont="1" applyFill="1" applyBorder="1" applyAlignment="1">
      <alignment horizontal="right" vertical="center" indent="1"/>
    </xf>
    <xf numFmtId="3" fontId="26" fillId="5" borderId="12" xfId="6" applyNumberFormat="1" applyFont="1" applyFill="1" applyBorder="1" applyAlignment="1">
      <alignment horizontal="right" vertical="center" indent="1"/>
    </xf>
    <xf numFmtId="3" fontId="26" fillId="5" borderId="9" xfId="6" applyNumberFormat="1" applyFont="1" applyFill="1" applyBorder="1" applyAlignment="1">
      <alignment horizontal="right" vertical="center" indent="1"/>
    </xf>
    <xf numFmtId="3" fontId="26" fillId="5" borderId="13" xfId="6" applyNumberFormat="1" applyFont="1" applyFill="1" applyBorder="1" applyAlignment="1">
      <alignment horizontal="right" vertical="center" indent="1"/>
    </xf>
    <xf numFmtId="3" fontId="27" fillId="0" borderId="7" xfId="6" applyNumberFormat="1" applyFont="1" applyFill="1" applyBorder="1" applyAlignment="1">
      <alignment horizontal="right" vertical="center" indent="1"/>
    </xf>
    <xf numFmtId="3" fontId="27" fillId="2" borderId="23" xfId="6" applyNumberFormat="1" applyFont="1" applyFill="1" applyBorder="1" applyAlignment="1">
      <alignment horizontal="right" vertical="center" indent="1"/>
    </xf>
    <xf numFmtId="3" fontId="26" fillId="4" borderId="9" xfId="6" applyNumberFormat="1" applyFont="1" applyFill="1" applyBorder="1" applyAlignment="1">
      <alignment horizontal="right" vertical="center" wrapText="1" indent="1"/>
    </xf>
    <xf numFmtId="3" fontId="26" fillId="4" borderId="13" xfId="6" applyNumberFormat="1" applyFont="1" applyFill="1" applyBorder="1" applyAlignment="1">
      <alignment horizontal="right" vertical="center" wrapText="1" indent="1"/>
    </xf>
    <xf numFmtId="3" fontId="27" fillId="0" borderId="37" xfId="6" applyNumberFormat="1" applyFont="1" applyFill="1" applyBorder="1" applyAlignment="1">
      <alignment horizontal="right" vertical="center" indent="1"/>
    </xf>
    <xf numFmtId="3" fontId="27" fillId="0" borderId="27" xfId="6" applyNumberFormat="1" applyFont="1" applyFill="1" applyBorder="1" applyAlignment="1">
      <alignment horizontal="right" vertical="center" indent="1"/>
    </xf>
    <xf numFmtId="3" fontId="27" fillId="0" borderId="36" xfId="6" applyNumberFormat="1" applyFont="1" applyFill="1" applyBorder="1" applyAlignment="1">
      <alignment horizontal="right" vertical="center" indent="1"/>
    </xf>
    <xf numFmtId="3" fontId="27" fillId="0" borderId="31" xfId="6" applyNumberFormat="1" applyFont="1" applyFill="1" applyBorder="1" applyAlignment="1">
      <alignment horizontal="right" vertical="center" indent="1"/>
    </xf>
    <xf numFmtId="3" fontId="27" fillId="2" borderId="8" xfId="6" applyNumberFormat="1" applyFont="1" applyFill="1" applyBorder="1" applyAlignment="1">
      <alignment horizontal="right" vertical="center" indent="1"/>
    </xf>
    <xf numFmtId="3" fontId="27" fillId="2" borderId="12" xfId="6" applyNumberFormat="1" applyFont="1" applyFill="1" applyBorder="1" applyAlignment="1">
      <alignment horizontal="right" vertical="center" indent="1"/>
    </xf>
    <xf numFmtId="3" fontId="27" fillId="0" borderId="34" xfId="6" applyNumberFormat="1" applyFont="1" applyFill="1" applyBorder="1" applyAlignment="1">
      <alignment horizontal="right" vertical="center" indent="1"/>
    </xf>
    <xf numFmtId="3" fontId="27" fillId="0" borderId="28" xfId="6" applyNumberFormat="1" applyFont="1" applyFill="1" applyBorder="1" applyAlignment="1">
      <alignment horizontal="right" vertical="center" indent="1"/>
    </xf>
    <xf numFmtId="3" fontId="27" fillId="0" borderId="35" xfId="6" applyNumberFormat="1" applyFont="1" applyFill="1" applyBorder="1" applyAlignment="1">
      <alignment horizontal="right" vertical="center" indent="1"/>
    </xf>
    <xf numFmtId="3" fontId="27" fillId="0" borderId="8" xfId="6" applyNumberFormat="1" applyFont="1" applyFill="1" applyBorder="1" applyAlignment="1">
      <alignment horizontal="right" vertical="center" indent="1"/>
    </xf>
    <xf numFmtId="3" fontId="26" fillId="0" borderId="8" xfId="6" applyNumberFormat="1" applyFont="1" applyFill="1" applyBorder="1" applyAlignment="1">
      <alignment horizontal="right" vertical="center" indent="1"/>
    </xf>
    <xf numFmtId="3" fontId="27" fillId="0" borderId="45" xfId="6" applyNumberFormat="1" applyFont="1" applyFill="1" applyBorder="1" applyAlignment="1">
      <alignment horizontal="right" vertical="center" indent="1"/>
    </xf>
    <xf numFmtId="3" fontId="27" fillId="0" borderId="44" xfId="6" applyNumberFormat="1" applyFont="1" applyFill="1" applyBorder="1" applyAlignment="1">
      <alignment horizontal="right" vertical="center" indent="1"/>
    </xf>
    <xf numFmtId="3" fontId="26" fillId="0" borderId="12" xfId="6" applyNumberFormat="1" applyFont="1" applyFill="1" applyBorder="1" applyAlignment="1">
      <alignment horizontal="right" vertical="center" indent="1"/>
    </xf>
    <xf numFmtId="3" fontId="27" fillId="0" borderId="8" xfId="6" applyNumberFormat="1" applyFont="1" applyBorder="1" applyAlignment="1">
      <alignment horizontal="right" vertical="center" indent="1"/>
    </xf>
    <xf numFmtId="3" fontId="7" fillId="8" borderId="19" xfId="6" applyNumberFormat="1" applyFont="1" applyFill="1" applyBorder="1" applyAlignment="1">
      <alignment horizontal="center" vertical="center" wrapText="1"/>
    </xf>
    <xf numFmtId="0" fontId="4" fillId="0" borderId="57" xfId="6" applyFont="1" applyFill="1" applyBorder="1" applyAlignment="1">
      <alignment horizontal="left" vertical="center" indent="1"/>
    </xf>
    <xf numFmtId="3" fontId="7" fillId="0" borderId="39" xfId="6" applyNumberFormat="1" applyFont="1" applyFill="1" applyBorder="1" applyAlignment="1">
      <alignment horizontal="center" vertical="center" wrapText="1"/>
    </xf>
    <xf numFmtId="3" fontId="7" fillId="0" borderId="33" xfId="6" applyNumberFormat="1" applyFont="1" applyFill="1" applyBorder="1" applyAlignment="1">
      <alignment horizontal="center" vertical="center" wrapText="1"/>
    </xf>
    <xf numFmtId="49" fontId="5" fillId="0" borderId="16" xfId="6" quotePrefix="1" applyNumberFormat="1" applyFont="1" applyBorder="1" applyAlignment="1">
      <alignment horizontal="center" vertical="center"/>
    </xf>
    <xf numFmtId="0" fontId="4" fillId="0" borderId="46" xfId="6" applyFont="1" applyFill="1" applyBorder="1" applyAlignment="1">
      <alignment horizontal="left" vertical="center" wrapText="1" indent="1"/>
    </xf>
    <xf numFmtId="49" fontId="4" fillId="0" borderId="50" xfId="6" applyNumberFormat="1" applyFont="1" applyFill="1" applyBorder="1" applyAlignment="1">
      <alignment horizontal="center" vertical="center"/>
    </xf>
    <xf numFmtId="49" fontId="4" fillId="0" borderId="15" xfId="6" applyNumberFormat="1" applyFont="1" applyFill="1" applyBorder="1" applyAlignment="1">
      <alignment horizontal="center" vertical="center"/>
    </xf>
    <xf numFmtId="49" fontId="4" fillId="0" borderId="62" xfId="6" applyNumberFormat="1" applyFont="1" applyFill="1" applyBorder="1" applyAlignment="1">
      <alignment horizontal="center" vertical="center"/>
    </xf>
    <xf numFmtId="49" fontId="4" fillId="0" borderId="58" xfId="6" applyNumberFormat="1" applyFont="1" applyFill="1" applyBorder="1" applyAlignment="1">
      <alignment horizontal="center" vertical="center"/>
    </xf>
    <xf numFmtId="49" fontId="7" fillId="6" borderId="42" xfId="6" applyNumberFormat="1" applyFont="1" applyFill="1" applyBorder="1" applyAlignment="1">
      <alignment horizontal="center" vertical="center"/>
    </xf>
    <xf numFmtId="3" fontId="27" fillId="0" borderId="41" xfId="6" applyNumberFormat="1" applyFont="1" applyFill="1" applyBorder="1" applyAlignment="1">
      <alignment horizontal="right" vertical="center" indent="1"/>
    </xf>
    <xf numFmtId="3" fontId="27" fillId="0" borderId="23" xfId="6" applyNumberFormat="1" applyFont="1" applyFill="1" applyBorder="1" applyAlignment="1">
      <alignment horizontal="right" vertical="center" indent="1"/>
    </xf>
    <xf numFmtId="3" fontId="19" fillId="5" borderId="19" xfId="6" applyNumberFormat="1" applyFont="1" applyFill="1" applyBorder="1" applyAlignment="1">
      <alignment horizontal="center" vertical="center"/>
    </xf>
    <xf numFmtId="3" fontId="7" fillId="0" borderId="14" xfId="6" applyNumberFormat="1" applyFont="1" applyFill="1" applyBorder="1" applyAlignment="1">
      <alignment vertical="center" wrapText="1"/>
    </xf>
    <xf numFmtId="3" fontId="7" fillId="0" borderId="19" xfId="6" applyNumberFormat="1" applyFont="1" applyFill="1" applyBorder="1" applyAlignment="1">
      <alignment vertical="center" wrapText="1"/>
    </xf>
    <xf numFmtId="49" fontId="4" fillId="0" borderId="42" xfId="6" applyNumberFormat="1" applyFont="1" applyFill="1" applyBorder="1" applyAlignment="1">
      <alignment horizontal="center" vertical="center"/>
    </xf>
    <xf numFmtId="0" fontId="4" fillId="0" borderId="43" xfId="6" applyFont="1" applyFill="1" applyBorder="1" applyAlignment="1">
      <alignment horizontal="left" vertical="center" indent="1"/>
    </xf>
    <xf numFmtId="3" fontId="27" fillId="0" borderId="9" xfId="6" applyNumberFormat="1" applyFont="1" applyFill="1" applyBorder="1" applyAlignment="1">
      <alignment horizontal="right" vertical="center" indent="1"/>
    </xf>
    <xf numFmtId="3" fontId="27" fillId="0" borderId="13" xfId="6" applyNumberFormat="1" applyFont="1" applyFill="1" applyBorder="1" applyAlignment="1">
      <alignment horizontal="right" vertical="center" indent="1"/>
    </xf>
    <xf numFmtId="3" fontId="27" fillId="0" borderId="56" xfId="6" applyNumberFormat="1" applyFont="1" applyFill="1" applyBorder="1" applyAlignment="1">
      <alignment horizontal="right" vertical="center" indent="1"/>
    </xf>
    <xf numFmtId="3" fontId="7" fillId="0" borderId="40" xfId="6" applyNumberFormat="1" applyFont="1" applyFill="1" applyBorder="1" applyAlignment="1">
      <alignment horizontal="center" vertical="center" wrapText="1"/>
    </xf>
    <xf numFmtId="3" fontId="26" fillId="6" borderId="20" xfId="6" applyNumberFormat="1" applyFont="1" applyFill="1" applyBorder="1" applyAlignment="1">
      <alignment horizontal="right" vertical="center" indent="1"/>
    </xf>
    <xf numFmtId="3" fontId="27" fillId="0" borderId="48" xfId="6" applyNumberFormat="1" applyFont="1" applyFill="1" applyBorder="1" applyAlignment="1">
      <alignment horizontal="right" vertical="center" indent="1"/>
    </xf>
    <xf numFmtId="3" fontId="27" fillId="2" borderId="51" xfId="6" applyNumberFormat="1" applyFont="1" applyFill="1" applyBorder="1" applyAlignment="1">
      <alignment horizontal="right" vertical="center" indent="1"/>
    </xf>
    <xf numFmtId="3" fontId="26" fillId="5" borderId="51" xfId="6" applyNumberFormat="1" applyFont="1" applyFill="1" applyBorder="1" applyAlignment="1">
      <alignment horizontal="right" vertical="center" indent="1"/>
    </xf>
    <xf numFmtId="3" fontId="27" fillId="0" borderId="0" xfId="6" applyNumberFormat="1" applyFont="1" applyFill="1" applyBorder="1" applyAlignment="1">
      <alignment horizontal="right" vertical="center" indent="1"/>
    </xf>
    <xf numFmtId="3" fontId="27" fillId="0" borderId="59" xfId="6" applyNumberFormat="1" applyFont="1" applyFill="1" applyBorder="1" applyAlignment="1">
      <alignment horizontal="right" vertical="center" indent="1"/>
    </xf>
    <xf numFmtId="3" fontId="27" fillId="0" borderId="54" xfId="6" applyNumberFormat="1" applyFont="1" applyFill="1" applyBorder="1" applyAlignment="1">
      <alignment horizontal="right" vertical="center" indent="1"/>
    </xf>
    <xf numFmtId="3" fontId="27" fillId="0" borderId="24" xfId="6" applyNumberFormat="1" applyFont="1" applyFill="1" applyBorder="1" applyAlignment="1">
      <alignment horizontal="right" vertical="center" indent="1"/>
    </xf>
    <xf numFmtId="3" fontId="26" fillId="5" borderId="20" xfId="6" applyNumberFormat="1" applyFont="1" applyFill="1" applyBorder="1" applyAlignment="1">
      <alignment horizontal="right" vertical="center" indent="1"/>
    </xf>
    <xf numFmtId="3" fontId="26" fillId="4" borderId="20" xfId="6" applyNumberFormat="1" applyFont="1" applyFill="1" applyBorder="1" applyAlignment="1">
      <alignment horizontal="right" vertical="center" wrapText="1" indent="1"/>
    </xf>
    <xf numFmtId="3" fontId="27" fillId="0" borderId="20" xfId="6" applyNumberFormat="1" applyFont="1" applyFill="1" applyBorder="1" applyAlignment="1">
      <alignment horizontal="right" vertical="center" indent="1"/>
    </xf>
    <xf numFmtId="3" fontId="27" fillId="2" borderId="0" xfId="6" applyNumberFormat="1" applyFont="1" applyFill="1" applyBorder="1" applyAlignment="1">
      <alignment horizontal="right" vertical="center" indent="1"/>
    </xf>
    <xf numFmtId="3" fontId="7" fillId="0" borderId="1" xfId="6" applyNumberFormat="1" applyFont="1" applyBorder="1" applyAlignment="1">
      <alignment horizontal="center" vertical="center" wrapText="1"/>
    </xf>
    <xf numFmtId="3" fontId="7" fillId="0" borderId="2" xfId="6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vertical="center"/>
    </xf>
    <xf numFmtId="0" fontId="0" fillId="0" borderId="0" xfId="0" applyFill="1"/>
    <xf numFmtId="3" fontId="8" fillId="0" borderId="23" xfId="6" applyNumberFormat="1" applyFont="1" applyFill="1" applyBorder="1" applyAlignment="1">
      <alignment horizontal="center" vertical="center" wrapText="1"/>
    </xf>
    <xf numFmtId="0" fontId="7" fillId="0" borderId="16" xfId="6" quotePrefix="1" applyFont="1" applyFill="1" applyBorder="1" applyAlignment="1">
      <alignment horizontal="center" vertical="center"/>
    </xf>
    <xf numFmtId="3" fontId="7" fillId="0" borderId="52" xfId="6" applyNumberFormat="1" applyFont="1" applyFill="1" applyBorder="1" applyAlignment="1">
      <alignment horizontal="left" vertical="center" indent="1"/>
    </xf>
    <xf numFmtId="3" fontId="26" fillId="0" borderId="13" xfId="6" applyNumberFormat="1" applyFont="1" applyFill="1" applyBorder="1" applyAlignment="1">
      <alignment horizontal="right" vertical="center" indent="1"/>
    </xf>
    <xf numFmtId="3" fontId="26" fillId="0" borderId="9" xfId="6" applyNumberFormat="1" applyFont="1" applyFill="1" applyBorder="1" applyAlignment="1">
      <alignment horizontal="right" vertical="center" indent="1"/>
    </xf>
    <xf numFmtId="3" fontId="26" fillId="0" borderId="0" xfId="6" applyNumberFormat="1" applyFont="1" applyFill="1" applyBorder="1" applyAlignment="1">
      <alignment horizontal="right" vertical="center" indent="1"/>
    </xf>
    <xf numFmtId="3" fontId="26" fillId="0" borderId="5" xfId="6" applyNumberFormat="1" applyFont="1" applyFill="1" applyBorder="1" applyAlignment="1">
      <alignment horizontal="right" vertical="center" indent="1"/>
    </xf>
    <xf numFmtId="3" fontId="26" fillId="0" borderId="63" xfId="6" applyNumberFormat="1" applyFont="1" applyFill="1" applyBorder="1" applyAlignment="1">
      <alignment horizontal="right" vertical="center" indent="1"/>
    </xf>
    <xf numFmtId="0" fontId="7" fillId="0" borderId="52" xfId="6" applyFont="1" applyFill="1" applyBorder="1" applyAlignment="1">
      <alignment horizontal="left" vertical="center" indent="1"/>
    </xf>
    <xf numFmtId="0" fontId="7" fillId="0" borderId="3" xfId="6" quotePrefix="1" applyFont="1" applyFill="1" applyBorder="1" applyAlignment="1">
      <alignment horizontal="center" vertical="center"/>
    </xf>
    <xf numFmtId="3" fontId="26" fillId="0" borderId="29" xfId="6" applyNumberFormat="1" applyFont="1" applyFill="1" applyBorder="1" applyAlignment="1">
      <alignment horizontal="right" vertical="center" indent="1"/>
    </xf>
    <xf numFmtId="0" fontId="7" fillId="0" borderId="52" xfId="6" applyFont="1" applyFill="1" applyBorder="1" applyAlignment="1">
      <alignment horizontal="left" vertical="center" wrapText="1" indent="1"/>
    </xf>
    <xf numFmtId="3" fontId="26" fillId="0" borderId="11" xfId="6" applyNumberFormat="1" applyFont="1" applyFill="1" applyBorder="1" applyAlignment="1">
      <alignment horizontal="right" vertical="center" indent="1"/>
    </xf>
    <xf numFmtId="3" fontId="26" fillId="0" borderId="51" xfId="6" applyNumberFormat="1" applyFont="1" applyFill="1" applyBorder="1" applyAlignment="1">
      <alignment horizontal="right" vertical="center" indent="1"/>
    </xf>
    <xf numFmtId="0" fontId="7" fillId="0" borderId="42" xfId="6" quotePrefix="1" applyFont="1" applyFill="1" applyBorder="1" applyAlignment="1">
      <alignment horizontal="center" vertical="center"/>
    </xf>
    <xf numFmtId="0" fontId="7" fillId="0" borderId="43" xfId="6" applyFont="1" applyFill="1" applyBorder="1" applyAlignment="1">
      <alignment horizontal="left" vertical="center" indent="1"/>
    </xf>
    <xf numFmtId="3" fontId="26" fillId="0" borderId="20" xfId="6" applyNumberFormat="1" applyFont="1" applyFill="1" applyBorder="1" applyAlignment="1">
      <alignment horizontal="right" vertical="center" indent="1"/>
    </xf>
    <xf numFmtId="0" fontId="7" fillId="0" borderId="16" xfId="6" applyFont="1" applyFill="1" applyBorder="1" applyAlignment="1">
      <alignment horizontal="center" vertical="center"/>
    </xf>
    <xf numFmtId="0" fontId="7" fillId="0" borderId="42" xfId="6" applyFont="1" applyFill="1" applyBorder="1" applyAlignment="1">
      <alignment horizontal="center" vertical="center" wrapText="1"/>
    </xf>
    <xf numFmtId="0" fontId="7" fillId="0" borderId="43" xfId="6" applyFont="1" applyFill="1" applyBorder="1" applyAlignment="1">
      <alignment horizontal="left" vertical="center" wrapText="1" indent="1"/>
    </xf>
    <xf numFmtId="0" fontId="19" fillId="8" borderId="43" xfId="6" applyFont="1" applyFill="1" applyBorder="1" applyAlignment="1">
      <alignment horizontal="left" vertical="center" indent="1"/>
    </xf>
    <xf numFmtId="3" fontId="7" fillId="0" borderId="19" xfId="6" applyNumberFormat="1" applyFont="1" applyBorder="1" applyAlignment="1">
      <alignment horizontal="center" vertical="center" wrapText="1"/>
    </xf>
    <xf numFmtId="3" fontId="7" fillId="5" borderId="3" xfId="6" applyNumberFormat="1" applyFont="1" applyFill="1" applyBorder="1" applyAlignment="1">
      <alignment horizontal="center" vertical="center" wrapText="1"/>
    </xf>
    <xf numFmtId="3" fontId="7" fillId="5" borderId="19" xfId="6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left"/>
    </xf>
    <xf numFmtId="0" fontId="19" fillId="5" borderId="3" xfId="0" quotePrefix="1" applyFont="1" applyFill="1" applyBorder="1" applyAlignment="1">
      <alignment horizontal="center" vertical="center"/>
    </xf>
    <xf numFmtId="3" fontId="19" fillId="5" borderId="3" xfId="0" applyNumberFormat="1" applyFont="1" applyFill="1" applyBorder="1" applyAlignment="1">
      <alignment horizontal="left" vertical="center" wrapText="1" indent="1"/>
    </xf>
    <xf numFmtId="3" fontId="19" fillId="5" borderId="8" xfId="0" applyNumberFormat="1" applyFont="1" applyFill="1" applyBorder="1" applyAlignment="1">
      <alignment horizontal="right" vertical="center" indent="1"/>
    </xf>
    <xf numFmtId="3" fontId="19" fillId="5" borderId="12" xfId="0" applyNumberFormat="1" applyFont="1" applyFill="1" applyBorder="1" applyAlignment="1">
      <alignment horizontal="right" vertical="center" indent="1"/>
    </xf>
    <xf numFmtId="3" fontId="21" fillId="0" borderId="61" xfId="0" applyNumberFormat="1" applyFont="1" applyBorder="1" applyAlignment="1">
      <alignment horizontal="center" vertical="center" wrapText="1"/>
    </xf>
    <xf numFmtId="0" fontId="19" fillId="9" borderId="3" xfId="0" quotePrefix="1" applyFont="1" applyFill="1" applyBorder="1" applyAlignment="1">
      <alignment horizontal="center" vertical="center"/>
    </xf>
    <xf numFmtId="3" fontId="19" fillId="9" borderId="3" xfId="0" applyNumberFormat="1" applyFont="1" applyFill="1" applyBorder="1" applyAlignment="1">
      <alignment horizontal="left" vertical="center" wrapText="1" indent="1"/>
    </xf>
    <xf numFmtId="3" fontId="19" fillId="9" borderId="8" xfId="0" applyNumberFormat="1" applyFont="1" applyFill="1" applyBorder="1" applyAlignment="1">
      <alignment horizontal="right" vertical="center" indent="1"/>
    </xf>
    <xf numFmtId="3" fontId="19" fillId="9" borderId="12" xfId="0" applyNumberFormat="1" applyFont="1" applyFill="1" applyBorder="1" applyAlignment="1">
      <alignment horizontal="right" vertical="center" indent="1"/>
    </xf>
    <xf numFmtId="3" fontId="19" fillId="9" borderId="3" xfId="0" applyNumberFormat="1" applyFont="1" applyFill="1" applyBorder="1" applyAlignment="1">
      <alignment horizontal="left" vertical="center" indent="1"/>
    </xf>
    <xf numFmtId="3" fontId="19" fillId="9" borderId="9" xfId="0" applyNumberFormat="1" applyFont="1" applyFill="1" applyBorder="1" applyAlignment="1">
      <alignment horizontal="right" vertical="center" indent="1"/>
    </xf>
    <xf numFmtId="0" fontId="19" fillId="9" borderId="3" xfId="0" applyFont="1" applyFill="1" applyBorder="1" applyAlignment="1">
      <alignment horizontal="left" vertical="center" indent="1"/>
    </xf>
    <xf numFmtId="3" fontId="19" fillId="9" borderId="63" xfId="0" applyNumberFormat="1" applyFont="1" applyFill="1" applyBorder="1" applyAlignment="1">
      <alignment horizontal="right" vertical="center" indent="1"/>
    </xf>
    <xf numFmtId="0" fontId="19" fillId="0" borderId="3" xfId="0" quotePrefix="1" applyFont="1" applyFill="1" applyBorder="1" applyAlignment="1">
      <alignment horizontal="center" vertical="center"/>
    </xf>
    <xf numFmtId="0" fontId="19" fillId="0" borderId="3" xfId="0" applyFont="1" applyFill="1" applyBorder="1" applyAlignment="1">
      <alignment horizontal="left" vertical="center" indent="1"/>
    </xf>
    <xf numFmtId="3" fontId="19" fillId="0" borderId="8" xfId="0" applyNumberFormat="1" applyFont="1" applyFill="1" applyBorder="1" applyAlignment="1">
      <alignment horizontal="right" vertical="center" indent="1"/>
    </xf>
    <xf numFmtId="3" fontId="19" fillId="9" borderId="4" xfId="0" applyNumberFormat="1" applyFont="1" applyFill="1" applyBorder="1" applyAlignment="1">
      <alignment horizontal="right" vertical="center" indent="1"/>
    </xf>
    <xf numFmtId="0" fontId="19" fillId="9" borderId="19" xfId="0" applyFont="1" applyFill="1" applyBorder="1" applyAlignment="1">
      <alignment horizontal="center" vertical="center"/>
    </xf>
    <xf numFmtId="49" fontId="19" fillId="9" borderId="1" xfId="0" applyNumberFormat="1" applyFont="1" applyFill="1" applyBorder="1" applyAlignment="1">
      <alignment horizontal="center" vertical="center"/>
    </xf>
    <xf numFmtId="0" fontId="19" fillId="9" borderId="1" xfId="0" applyFont="1" applyFill="1" applyBorder="1" applyAlignment="1">
      <alignment horizontal="left" vertical="center" wrapText="1" indent="1"/>
    </xf>
    <xf numFmtId="3" fontId="19" fillId="0" borderId="22" xfId="0" applyNumberFormat="1" applyFont="1" applyFill="1" applyBorder="1" applyAlignment="1">
      <alignment horizontal="center" vertical="center" wrapText="1"/>
    </xf>
    <xf numFmtId="0" fontId="19" fillId="0" borderId="19" xfId="0" applyFont="1" applyFill="1" applyBorder="1" applyAlignment="1">
      <alignment horizontal="center" vertical="center"/>
    </xf>
    <xf numFmtId="0" fontId="19" fillId="0" borderId="3" xfId="0" applyFont="1" applyFill="1" applyBorder="1" applyAlignment="1">
      <alignment horizontal="left" vertical="center" wrapText="1" indent="1"/>
    </xf>
    <xf numFmtId="3" fontId="19" fillId="0" borderId="12" xfId="0" applyNumberFormat="1" applyFont="1" applyFill="1" applyBorder="1" applyAlignment="1">
      <alignment horizontal="right" vertical="center" indent="1"/>
    </xf>
    <xf numFmtId="0" fontId="19" fillId="7" borderId="19" xfId="0" quotePrefix="1" applyFont="1" applyFill="1" applyBorder="1" applyAlignment="1">
      <alignment horizontal="center" vertical="center"/>
    </xf>
    <xf numFmtId="3" fontId="19" fillId="7" borderId="19" xfId="0" applyNumberFormat="1" applyFont="1" applyFill="1" applyBorder="1" applyAlignment="1">
      <alignment horizontal="left" vertical="center" wrapText="1" indent="1"/>
    </xf>
    <xf numFmtId="3" fontId="19" fillId="7" borderId="9" xfId="0" applyNumberFormat="1" applyFont="1" applyFill="1" applyBorder="1" applyAlignment="1">
      <alignment horizontal="right" vertical="center" indent="1"/>
    </xf>
    <xf numFmtId="3" fontId="19" fillId="7" borderId="13" xfId="0" applyNumberFormat="1" applyFont="1" applyFill="1" applyBorder="1" applyAlignment="1">
      <alignment horizontal="right" vertical="center" indent="1"/>
    </xf>
    <xf numFmtId="4" fontId="19" fillId="7" borderId="9" xfId="0" applyNumberFormat="1" applyFont="1" applyFill="1" applyBorder="1" applyAlignment="1">
      <alignment horizontal="right" vertical="center" indent="1"/>
    </xf>
    <xf numFmtId="3" fontId="19" fillId="7" borderId="26" xfId="0" applyNumberFormat="1" applyFont="1" applyFill="1" applyBorder="1" applyAlignment="1">
      <alignment horizontal="center" vertical="center" wrapText="1"/>
    </xf>
    <xf numFmtId="3" fontId="19" fillId="3" borderId="18" xfId="0" applyNumberFormat="1" applyFont="1" applyFill="1" applyBorder="1" applyAlignment="1">
      <alignment horizontal="right" vertical="center" indent="1"/>
    </xf>
    <xf numFmtId="3" fontId="19" fillId="3" borderId="9" xfId="0" applyNumberFormat="1" applyFont="1" applyFill="1" applyBorder="1" applyAlignment="1">
      <alignment horizontal="right" vertical="center" indent="1"/>
    </xf>
    <xf numFmtId="3" fontId="19" fillId="3" borderId="21" xfId="0" applyNumberFormat="1" applyFont="1" applyFill="1" applyBorder="1" applyAlignment="1">
      <alignment vertical="center"/>
    </xf>
    <xf numFmtId="3" fontId="25" fillId="0" borderId="0" xfId="6" applyNumberFormat="1" applyFont="1" applyFill="1" applyAlignment="1">
      <alignment horizontal="right"/>
    </xf>
    <xf numFmtId="3" fontId="25" fillId="0" borderId="0" xfId="6" applyNumberFormat="1" applyFont="1" applyBorder="1" applyAlignment="1">
      <alignment horizontal="right" vertical="top"/>
    </xf>
    <xf numFmtId="0" fontId="19" fillId="3" borderId="19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3" fontId="4" fillId="0" borderId="4" xfId="0" applyNumberFormat="1" applyFont="1" applyBorder="1" applyAlignment="1">
      <alignment horizontal="center" vertical="center" wrapText="1"/>
    </xf>
    <xf numFmtId="3" fontId="4" fillId="0" borderId="7" xfId="0" applyNumberFormat="1" applyFont="1" applyBorder="1" applyAlignment="1">
      <alignment horizontal="center" vertical="center" wrapText="1"/>
    </xf>
    <xf numFmtId="3" fontId="4" fillId="0" borderId="17" xfId="0" applyNumberFormat="1" applyFont="1" applyBorder="1" applyAlignment="1">
      <alignment horizontal="center" vertical="center" wrapText="1"/>
    </xf>
    <xf numFmtId="3" fontId="4" fillId="0" borderId="24" xfId="0" applyNumberFormat="1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0" fontId="4" fillId="0" borderId="51" xfId="6" applyFont="1" applyBorder="1" applyAlignment="1">
      <alignment horizontal="left" vertical="center"/>
    </xf>
    <xf numFmtId="3" fontId="4" fillId="0" borderId="4" xfId="6" applyNumberFormat="1" applyFont="1" applyBorder="1" applyAlignment="1">
      <alignment horizontal="center" vertical="center" wrapText="1"/>
    </xf>
    <xf numFmtId="3" fontId="4" fillId="0" borderId="7" xfId="6" applyNumberFormat="1" applyFont="1" applyBorder="1" applyAlignment="1">
      <alignment horizontal="center" vertical="center" wrapText="1"/>
    </xf>
    <xf numFmtId="3" fontId="4" fillId="0" borderId="25" xfId="0" applyNumberFormat="1" applyFont="1" applyBorder="1" applyAlignment="1">
      <alignment horizontal="center" vertical="center" wrapText="1"/>
    </xf>
    <xf numFmtId="3" fontId="4" fillId="0" borderId="26" xfId="0" applyNumberFormat="1" applyFont="1" applyBorder="1" applyAlignment="1">
      <alignment horizontal="center" vertical="center" wrapText="1"/>
    </xf>
    <xf numFmtId="0" fontId="19" fillId="0" borderId="24" xfId="6" applyFont="1" applyBorder="1" applyAlignment="1">
      <alignment horizontal="center" vertical="center"/>
    </xf>
    <xf numFmtId="3" fontId="19" fillId="0" borderId="6" xfId="0" applyNumberFormat="1" applyFont="1" applyBorder="1" applyAlignment="1">
      <alignment horizontal="center" vertical="center"/>
    </xf>
    <xf numFmtId="3" fontId="19" fillId="0" borderId="10" xfId="0" applyNumberFormat="1" applyFont="1" applyBorder="1" applyAlignment="1">
      <alignment horizontal="center" vertical="center"/>
    </xf>
    <xf numFmtId="3" fontId="19" fillId="0" borderId="6" xfId="0" applyNumberFormat="1" applyFont="1" applyBorder="1" applyAlignment="1">
      <alignment horizontal="center" vertical="center" wrapText="1"/>
    </xf>
    <xf numFmtId="3" fontId="19" fillId="0" borderId="41" xfId="0" applyNumberFormat="1" applyFont="1" applyBorder="1" applyAlignment="1">
      <alignment horizontal="center" vertical="center" wrapText="1"/>
    </xf>
    <xf numFmtId="3" fontId="19" fillId="0" borderId="10" xfId="0" applyNumberFormat="1" applyFont="1" applyBorder="1" applyAlignment="1">
      <alignment horizontal="center" vertical="center" wrapText="1"/>
    </xf>
    <xf numFmtId="3" fontId="7" fillId="0" borderId="1" xfId="6" applyNumberFormat="1" applyFont="1" applyFill="1" applyBorder="1" applyAlignment="1">
      <alignment horizontal="center" vertical="center" wrapText="1"/>
    </xf>
    <xf numFmtId="3" fontId="7" fillId="0" borderId="14" xfId="6" applyNumberFormat="1" applyFont="1" applyFill="1" applyBorder="1" applyAlignment="1">
      <alignment horizontal="center" vertical="center" wrapText="1"/>
    </xf>
    <xf numFmtId="3" fontId="7" fillId="0" borderId="1" xfId="6" applyNumberFormat="1" applyFont="1" applyBorder="1" applyAlignment="1">
      <alignment horizontal="center" vertical="center" wrapText="1"/>
    </xf>
    <xf numFmtId="3" fontId="7" fillId="0" borderId="2" xfId="6" applyNumberFormat="1" applyFont="1" applyBorder="1" applyAlignment="1">
      <alignment horizontal="center" vertical="center" wrapText="1"/>
    </xf>
    <xf numFmtId="3" fontId="7" fillId="0" borderId="14" xfId="6" applyNumberFormat="1" applyFont="1" applyBorder="1" applyAlignment="1">
      <alignment horizontal="center" vertical="center" wrapText="1"/>
    </xf>
    <xf numFmtId="3" fontId="7" fillId="0" borderId="1" xfId="6" applyNumberFormat="1" applyFont="1" applyBorder="1" applyAlignment="1">
      <alignment horizontal="center" vertical="center"/>
    </xf>
    <xf numFmtId="3" fontId="7" fillId="0" borderId="14" xfId="6" applyNumberFormat="1" applyFont="1" applyBorder="1" applyAlignment="1">
      <alignment horizontal="center" vertical="center"/>
    </xf>
    <xf numFmtId="0" fontId="19" fillId="4" borderId="42" xfId="6" applyFont="1" applyFill="1" applyBorder="1" applyAlignment="1">
      <alignment horizontal="center" vertical="center" wrapText="1"/>
    </xf>
    <xf numFmtId="0" fontId="19" fillId="4" borderId="18" xfId="6" applyFont="1" applyFill="1" applyBorder="1" applyAlignment="1">
      <alignment horizontal="center" vertical="center" wrapText="1"/>
    </xf>
    <xf numFmtId="3" fontId="19" fillId="0" borderId="1" xfId="6" applyNumberFormat="1" applyFont="1" applyFill="1" applyBorder="1" applyAlignment="1">
      <alignment horizontal="center" vertical="center"/>
    </xf>
    <xf numFmtId="3" fontId="19" fillId="0" borderId="14" xfId="6" applyNumberFormat="1" applyFont="1" applyFill="1" applyBorder="1" applyAlignment="1">
      <alignment horizontal="center" vertical="center"/>
    </xf>
    <xf numFmtId="3" fontId="7" fillId="0" borderId="2" xfId="6" applyNumberFormat="1" applyFont="1" applyFill="1" applyBorder="1" applyAlignment="1">
      <alignment horizontal="center" vertical="center" wrapText="1"/>
    </xf>
    <xf numFmtId="3" fontId="7" fillId="0" borderId="2" xfId="6" applyNumberFormat="1" applyFont="1" applyFill="1" applyBorder="1" applyAlignment="1">
      <alignment horizontal="center" vertical="center"/>
    </xf>
    <xf numFmtId="3" fontId="7" fillId="0" borderId="14" xfId="6" applyNumberFormat="1" applyFont="1" applyFill="1" applyBorder="1" applyAlignment="1">
      <alignment horizontal="center" vertical="center"/>
    </xf>
    <xf numFmtId="0" fontId="4" fillId="0" borderId="1" xfId="6" applyFont="1" applyBorder="1" applyAlignment="1">
      <alignment horizontal="center" vertical="center" wrapText="1"/>
    </xf>
    <xf numFmtId="0" fontId="4" fillId="0" borderId="14" xfId="6" applyFont="1" applyBorder="1" applyAlignment="1">
      <alignment horizontal="center" vertical="center" wrapText="1"/>
    </xf>
    <xf numFmtId="0" fontId="17" fillId="0" borderId="60" xfId="6" applyFont="1" applyBorder="1" applyAlignment="1">
      <alignment horizontal="center" vertical="center" wrapText="1"/>
    </xf>
    <xf numFmtId="0" fontId="17" fillId="0" borderId="46" xfId="6" applyFont="1" applyBorder="1" applyAlignment="1">
      <alignment horizontal="center" vertical="center" wrapText="1"/>
    </xf>
    <xf numFmtId="3" fontId="4" fillId="0" borderId="11" xfId="6" applyNumberFormat="1" applyFont="1" applyBorder="1" applyAlignment="1">
      <alignment horizontal="center" vertical="center" wrapText="1"/>
    </xf>
    <xf numFmtId="3" fontId="4" fillId="0" borderId="23" xfId="6" applyNumberFormat="1" applyFont="1" applyBorder="1" applyAlignment="1">
      <alignment horizontal="center" vertical="center" wrapText="1"/>
    </xf>
    <xf numFmtId="3" fontId="4" fillId="0" borderId="1" xfId="6" applyNumberFormat="1" applyFont="1" applyBorder="1" applyAlignment="1">
      <alignment horizontal="center" vertical="center" wrapText="1"/>
    </xf>
    <xf numFmtId="3" fontId="4" fillId="0" borderId="14" xfId="6" applyNumberFormat="1" applyFont="1" applyBorder="1" applyAlignment="1">
      <alignment horizontal="center" vertical="center" wrapText="1"/>
    </xf>
    <xf numFmtId="0" fontId="4" fillId="0" borderId="4" xfId="6" applyFont="1" applyBorder="1" applyAlignment="1">
      <alignment horizontal="center" vertical="center" wrapText="1"/>
    </xf>
    <xf numFmtId="0" fontId="4" fillId="0" borderId="7" xfId="6" applyFont="1" applyBorder="1" applyAlignment="1">
      <alignment horizontal="center" vertical="center" wrapText="1"/>
    </xf>
    <xf numFmtId="0" fontId="1" fillId="0" borderId="0" xfId="7" applyAlignment="1">
      <alignment horizontal="center"/>
    </xf>
    <xf numFmtId="0" fontId="1" fillId="0" borderId="0" xfId="7"/>
    <xf numFmtId="0" fontId="28" fillId="0" borderId="0" xfId="7" applyFont="1"/>
    <xf numFmtId="0" fontId="29" fillId="0" borderId="0" xfId="7" applyFont="1"/>
    <xf numFmtId="0" fontId="30" fillId="0" borderId="0" xfId="7" applyFont="1" applyFill="1" applyAlignment="1">
      <alignment horizontal="right"/>
    </xf>
    <xf numFmtId="0" fontId="30" fillId="0" borderId="0" xfId="7" applyFont="1" applyAlignment="1">
      <alignment horizontal="right"/>
    </xf>
    <xf numFmtId="0" fontId="31" fillId="0" borderId="0" xfId="7" applyFont="1"/>
    <xf numFmtId="0" fontId="32" fillId="0" borderId="60" xfId="7" applyFont="1" applyBorder="1" applyAlignment="1">
      <alignment horizontal="center" vertical="center" wrapText="1"/>
    </xf>
    <xf numFmtId="0" fontId="32" fillId="0" borderId="4" xfId="7" applyFont="1" applyBorder="1" applyAlignment="1">
      <alignment horizontal="center" vertical="center" wrapText="1"/>
    </xf>
    <xf numFmtId="0" fontId="32" fillId="0" borderId="8" xfId="7" applyFont="1" applyFill="1" applyBorder="1" applyAlignment="1">
      <alignment horizontal="center" vertical="center"/>
    </xf>
    <xf numFmtId="0" fontId="33" fillId="0" borderId="12" xfId="7" applyFont="1" applyBorder="1" applyAlignment="1">
      <alignment horizontal="center" vertical="center" wrapText="1"/>
    </xf>
    <xf numFmtId="0" fontId="32" fillId="0" borderId="51" xfId="7" applyFont="1" applyBorder="1" applyAlignment="1">
      <alignment horizontal="left" vertical="center" wrapText="1"/>
    </xf>
    <xf numFmtId="0" fontId="32" fillId="0" borderId="64" xfId="7" applyFont="1" applyBorder="1" applyAlignment="1">
      <alignment horizontal="left" vertical="center" wrapText="1"/>
    </xf>
    <xf numFmtId="0" fontId="34" fillId="0" borderId="4" xfId="7" applyFont="1" applyBorder="1" applyAlignment="1">
      <alignment horizontal="center" vertical="center" wrapText="1"/>
    </xf>
    <xf numFmtId="0" fontId="35" fillId="0" borderId="51" xfId="7" applyFont="1" applyBorder="1" applyAlignment="1">
      <alignment horizontal="left" vertical="center" wrapText="1"/>
    </xf>
    <xf numFmtId="0" fontId="35" fillId="0" borderId="64" xfId="7" applyFont="1" applyBorder="1" applyAlignment="1">
      <alignment horizontal="left" vertical="center" wrapText="1"/>
    </xf>
    <xf numFmtId="0" fontId="36" fillId="0" borderId="8" xfId="7" applyFont="1" applyBorder="1" applyAlignment="1">
      <alignment horizontal="center" vertical="center" wrapText="1"/>
    </xf>
    <xf numFmtId="0" fontId="36" fillId="0" borderId="4" xfId="7" applyFont="1" applyFill="1" applyBorder="1" applyAlignment="1">
      <alignment horizontal="center" vertical="center" wrapText="1"/>
    </xf>
    <xf numFmtId="0" fontId="32" fillId="2" borderId="8" xfId="7" applyFont="1" applyFill="1" applyBorder="1" applyAlignment="1">
      <alignment horizontal="center" vertical="center" wrapText="1"/>
    </xf>
    <xf numFmtId="0" fontId="36" fillId="2" borderId="65" xfId="7" applyFont="1" applyFill="1" applyBorder="1" applyAlignment="1">
      <alignment horizontal="center" vertical="center" wrapText="1"/>
    </xf>
    <xf numFmtId="0" fontId="1" fillId="0" borderId="0" xfId="7" applyAlignment="1">
      <alignment vertical="center"/>
    </xf>
    <xf numFmtId="0" fontId="32" fillId="0" borderId="46" xfId="7" applyFont="1" applyBorder="1" applyAlignment="1">
      <alignment horizontal="center" vertical="center" wrapText="1"/>
    </xf>
    <xf numFmtId="0" fontId="32" fillId="0" borderId="7" xfId="7" applyFont="1" applyBorder="1" applyAlignment="1">
      <alignment horizontal="center" vertical="center" wrapText="1"/>
    </xf>
    <xf numFmtId="0" fontId="32" fillId="0" borderId="34" xfId="7" applyFont="1" applyFill="1" applyBorder="1" applyAlignment="1">
      <alignment horizontal="center" vertical="center" wrapText="1"/>
    </xf>
    <xf numFmtId="0" fontId="33" fillId="0" borderId="38" xfId="7" applyFont="1" applyBorder="1" applyAlignment="1">
      <alignment horizontal="center" vertical="center" wrapText="1"/>
    </xf>
    <xf numFmtId="0" fontId="32" fillId="0" borderId="32" xfId="7" applyFont="1" applyBorder="1" applyAlignment="1">
      <alignment horizontal="center" vertical="center" wrapText="1"/>
    </xf>
    <xf numFmtId="0" fontId="32" fillId="0" borderId="34" xfId="7" applyFont="1" applyBorder="1" applyAlignment="1">
      <alignment horizontal="center" vertical="center" wrapText="1"/>
    </xf>
    <xf numFmtId="0" fontId="34" fillId="0" borderId="7" xfId="7" applyFont="1" applyBorder="1" applyAlignment="1">
      <alignment horizontal="center" vertical="center" wrapText="1"/>
    </xf>
    <xf numFmtId="0" fontId="35" fillId="0" borderId="32" xfId="7" applyFont="1" applyBorder="1" applyAlignment="1">
      <alignment horizontal="center" vertical="center" wrapText="1"/>
    </xf>
    <xf numFmtId="0" fontId="35" fillId="0" borderId="34" xfId="7" applyFont="1" applyBorder="1" applyAlignment="1">
      <alignment horizontal="center" vertical="center" wrapText="1"/>
    </xf>
    <xf numFmtId="0" fontId="37" fillId="0" borderId="34" xfId="7" applyFont="1" applyBorder="1" applyAlignment="1">
      <alignment horizontal="center" vertical="center" wrapText="1"/>
    </xf>
    <xf numFmtId="0" fontId="36" fillId="0" borderId="34" xfId="7" applyFont="1" applyBorder="1" applyAlignment="1">
      <alignment horizontal="center" vertical="center" wrapText="1"/>
    </xf>
    <xf numFmtId="0" fontId="36" fillId="0" borderId="7" xfId="7" applyFont="1" applyFill="1" applyBorder="1" applyAlignment="1">
      <alignment horizontal="center" vertical="center" wrapText="1"/>
    </xf>
    <xf numFmtId="0" fontId="36" fillId="2" borderId="35" xfId="7" applyFont="1" applyFill="1" applyBorder="1" applyAlignment="1">
      <alignment horizontal="center" vertical="center" wrapText="1"/>
    </xf>
    <xf numFmtId="0" fontId="1" fillId="0" borderId="0" xfId="7" applyAlignment="1">
      <alignment horizontal="center" vertical="center" wrapText="1"/>
    </xf>
    <xf numFmtId="3" fontId="41" fillId="2" borderId="56" xfId="7" applyNumberFormat="1" applyFont="1" applyFill="1" applyBorder="1" applyAlignment="1">
      <alignment vertical="center"/>
    </xf>
    <xf numFmtId="0" fontId="42" fillId="0" borderId="0" xfId="7" applyFont="1" applyAlignment="1">
      <alignment vertical="center"/>
    </xf>
    <xf numFmtId="0" fontId="32" fillId="0" borderId="49" xfId="7" quotePrefix="1" applyFont="1" applyBorder="1" applyAlignment="1">
      <alignment horizontal="center" vertical="center"/>
    </xf>
    <xf numFmtId="0" fontId="43" fillId="0" borderId="30" xfId="7" applyFont="1" applyFill="1" applyBorder="1" applyAlignment="1">
      <alignment vertical="center"/>
    </xf>
    <xf numFmtId="3" fontId="45" fillId="0" borderId="5" xfId="7" applyNumberFormat="1" applyFont="1" applyBorder="1" applyAlignment="1">
      <alignment vertical="center"/>
    </xf>
    <xf numFmtId="3" fontId="44" fillId="0" borderId="5" xfId="7" applyNumberFormat="1" applyFont="1" applyBorder="1" applyAlignment="1">
      <alignment vertical="center"/>
    </xf>
    <xf numFmtId="3" fontId="46" fillId="0" borderId="5" xfId="7" applyNumberFormat="1" applyFont="1" applyBorder="1" applyAlignment="1">
      <alignment vertical="center"/>
    </xf>
    <xf numFmtId="3" fontId="47" fillId="0" borderId="5" xfId="7" applyNumberFormat="1" applyFont="1" applyBorder="1" applyAlignment="1">
      <alignment vertical="center"/>
    </xf>
    <xf numFmtId="166" fontId="44" fillId="2" borderId="30" xfId="7" applyNumberFormat="1" applyFont="1" applyFill="1" applyBorder="1" applyAlignment="1">
      <alignment vertical="center"/>
    </xf>
    <xf numFmtId="3" fontId="44" fillId="0" borderId="30" xfId="7" applyNumberFormat="1" applyFont="1" applyBorder="1" applyAlignment="1">
      <alignment vertical="center"/>
    </xf>
    <xf numFmtId="3" fontId="45" fillId="0" borderId="30" xfId="7" applyNumberFormat="1" applyFont="1" applyBorder="1" applyAlignment="1">
      <alignment vertical="center"/>
    </xf>
    <xf numFmtId="3" fontId="46" fillId="0" borderId="30" xfId="7" applyNumberFormat="1" applyFont="1" applyBorder="1" applyAlignment="1">
      <alignment vertical="center"/>
    </xf>
    <xf numFmtId="3" fontId="47" fillId="0" borderId="30" xfId="7" applyNumberFormat="1" applyFont="1" applyBorder="1" applyAlignment="1">
      <alignment vertical="center"/>
    </xf>
    <xf numFmtId="3" fontId="46" fillId="2" borderId="30" xfId="7" applyNumberFormat="1" applyFont="1" applyFill="1" applyBorder="1" applyAlignment="1">
      <alignment vertical="center"/>
    </xf>
    <xf numFmtId="0" fontId="32" fillId="0" borderId="49" xfId="7" quotePrefix="1" applyFont="1" applyFill="1" applyBorder="1" applyAlignment="1">
      <alignment horizontal="center" vertical="center"/>
    </xf>
    <xf numFmtId="16" fontId="32" fillId="0" borderId="49" xfId="7" quotePrefix="1" applyNumberFormat="1" applyFont="1" applyFill="1" applyBorder="1" applyAlignment="1">
      <alignment horizontal="center" vertical="center"/>
    </xf>
    <xf numFmtId="165" fontId="44" fillId="0" borderId="30" xfId="7" applyNumberFormat="1" applyFont="1" applyFill="1" applyBorder="1" applyAlignment="1">
      <alignment vertical="center"/>
    </xf>
    <xf numFmtId="3" fontId="46" fillId="0" borderId="30" xfId="7" applyNumberFormat="1" applyFont="1" applyFill="1" applyBorder="1" applyAlignment="1">
      <alignment vertical="center"/>
    </xf>
    <xf numFmtId="3" fontId="49" fillId="0" borderId="66" xfId="7" applyNumberFormat="1" applyFont="1" applyFill="1" applyBorder="1" applyAlignment="1">
      <alignment horizontal="center" vertical="center" wrapText="1"/>
    </xf>
    <xf numFmtId="166" fontId="41" fillId="2" borderId="56" xfId="7" applyNumberFormat="1" applyFont="1" applyFill="1" applyBorder="1" applyAlignment="1">
      <alignment vertical="center"/>
    </xf>
    <xf numFmtId="0" fontId="28" fillId="0" borderId="0" xfId="7" applyFont="1" applyAlignment="1">
      <alignment vertical="center"/>
    </xf>
    <xf numFmtId="0" fontId="32" fillId="0" borderId="53" xfId="7" quotePrefix="1" applyFont="1" applyFill="1" applyBorder="1" applyAlignment="1">
      <alignment horizontal="center" vertical="center"/>
    </xf>
    <xf numFmtId="0" fontId="43" fillId="0" borderId="5" xfId="7" applyFont="1" applyFill="1" applyBorder="1" applyAlignment="1">
      <alignment vertical="center"/>
    </xf>
    <xf numFmtId="165" fontId="44" fillId="0" borderId="5" xfId="7" applyNumberFormat="1" applyFont="1" applyFill="1" applyBorder="1" applyAlignment="1">
      <alignment vertical="center"/>
    </xf>
    <xf numFmtId="3" fontId="45" fillId="0" borderId="5" xfId="7" applyNumberFormat="1" applyFont="1" applyFill="1" applyBorder="1" applyAlignment="1">
      <alignment vertical="center"/>
    </xf>
    <xf numFmtId="3" fontId="44" fillId="0" borderId="5" xfId="7" applyNumberFormat="1" applyFont="1" applyFill="1" applyBorder="1" applyAlignment="1">
      <alignment vertical="center"/>
    </xf>
    <xf numFmtId="3" fontId="54" fillId="0" borderId="5" xfId="7" applyNumberFormat="1" applyFont="1" applyFill="1" applyBorder="1" applyAlignment="1">
      <alignment vertical="center"/>
    </xf>
    <xf numFmtId="3" fontId="55" fillId="0" borderId="5" xfId="7" applyNumberFormat="1" applyFont="1" applyFill="1" applyBorder="1" applyAlignment="1">
      <alignment vertical="center"/>
    </xf>
    <xf numFmtId="3" fontId="48" fillId="0" borderId="5" xfId="7" applyNumberFormat="1" applyFont="1" applyFill="1" applyBorder="1" applyAlignment="1">
      <alignment vertical="center"/>
    </xf>
    <xf numFmtId="3" fontId="46" fillId="2" borderId="5" xfId="7" applyNumberFormat="1" applyFont="1" applyFill="1" applyBorder="1" applyAlignment="1">
      <alignment vertical="center"/>
    </xf>
    <xf numFmtId="166" fontId="56" fillId="0" borderId="30" xfId="7" applyNumberFormat="1" applyFont="1" applyFill="1" applyBorder="1" applyAlignment="1">
      <alignment vertical="center"/>
    </xf>
    <xf numFmtId="166" fontId="49" fillId="2" borderId="6" xfId="7" applyNumberFormat="1" applyFont="1" applyFill="1" applyBorder="1" applyAlignment="1">
      <alignment horizontal="center" vertical="center" wrapText="1"/>
    </xf>
    <xf numFmtId="0" fontId="32" fillId="0" borderId="55" xfId="7" quotePrefix="1" applyFont="1" applyBorder="1" applyAlignment="1">
      <alignment horizontal="center" vertical="center"/>
    </xf>
    <xf numFmtId="0" fontId="43" fillId="0" borderId="34" xfId="7" applyFont="1" applyFill="1" applyBorder="1" applyAlignment="1">
      <alignment vertical="center" wrapText="1"/>
    </xf>
    <xf numFmtId="165" fontId="44" fillId="0" borderId="34" xfId="7" applyNumberFormat="1" applyFont="1" applyFill="1" applyBorder="1" applyAlignment="1">
      <alignment vertical="center"/>
    </xf>
    <xf numFmtId="3" fontId="45" fillId="0" borderId="34" xfId="7" applyNumberFormat="1" applyFont="1" applyFill="1" applyBorder="1" applyAlignment="1">
      <alignment vertical="center"/>
    </xf>
    <xf numFmtId="3" fontId="44" fillId="0" borderId="34" xfId="7" applyNumberFormat="1" applyFont="1" applyFill="1" applyBorder="1" applyAlignment="1">
      <alignment vertical="center"/>
    </xf>
    <xf numFmtId="3" fontId="44" fillId="2" borderId="34" xfId="7" applyNumberFormat="1" applyFont="1" applyFill="1" applyBorder="1" applyAlignment="1">
      <alignment vertical="center"/>
    </xf>
    <xf numFmtId="3" fontId="45" fillId="2" borderId="34" xfId="7" applyNumberFormat="1" applyFont="1" applyFill="1" applyBorder="1" applyAlignment="1">
      <alignment vertical="center"/>
    </xf>
    <xf numFmtId="3" fontId="54" fillId="2" borderId="34" xfId="7" applyNumberFormat="1" applyFont="1" applyFill="1" applyBorder="1" applyAlignment="1">
      <alignment vertical="center"/>
    </xf>
    <xf numFmtId="3" fontId="55" fillId="2" borderId="34" xfId="7" applyNumberFormat="1" applyFont="1" applyFill="1" applyBorder="1" applyAlignment="1">
      <alignment vertical="center"/>
    </xf>
    <xf numFmtId="3" fontId="48" fillId="0" borderId="34" xfId="7" applyNumberFormat="1" applyFont="1" applyFill="1" applyBorder="1" applyAlignment="1">
      <alignment vertical="center"/>
    </xf>
    <xf numFmtId="3" fontId="46" fillId="2" borderId="34" xfId="7" applyNumberFormat="1" applyFont="1" applyFill="1" applyBorder="1" applyAlignment="1">
      <alignment vertical="center"/>
    </xf>
    <xf numFmtId="3" fontId="44" fillId="0" borderId="34" xfId="7" applyNumberFormat="1" applyFont="1" applyBorder="1" applyAlignment="1">
      <alignment vertical="center"/>
    </xf>
    <xf numFmtId="166" fontId="49" fillId="2" borderId="10" xfId="7" applyNumberFormat="1" applyFont="1" applyFill="1" applyBorder="1" applyAlignment="1">
      <alignment horizontal="center" vertical="center" wrapText="1"/>
    </xf>
    <xf numFmtId="0" fontId="32" fillId="0" borderId="53" xfId="7" quotePrefix="1" applyFont="1" applyBorder="1" applyAlignment="1">
      <alignment horizontal="center" vertical="center"/>
    </xf>
    <xf numFmtId="165" fontId="48" fillId="0" borderId="5" xfId="7" applyNumberFormat="1" applyFont="1" applyFill="1" applyBorder="1" applyAlignment="1">
      <alignment vertical="center"/>
    </xf>
    <xf numFmtId="166" fontId="44" fillId="0" borderId="30" xfId="7" applyNumberFormat="1" applyFont="1" applyFill="1" applyBorder="1" applyAlignment="1">
      <alignment vertical="center"/>
    </xf>
    <xf numFmtId="166" fontId="49" fillId="2" borderId="65" xfId="7" applyNumberFormat="1" applyFont="1" applyFill="1" applyBorder="1" applyAlignment="1">
      <alignment horizontal="center" vertical="center" wrapText="1"/>
    </xf>
    <xf numFmtId="3" fontId="47" fillId="0" borderId="30" xfId="7" applyNumberFormat="1" applyFont="1" applyFill="1" applyBorder="1" applyAlignment="1">
      <alignment vertical="center"/>
    </xf>
    <xf numFmtId="166" fontId="57" fillId="2" borderId="31" xfId="7" applyNumberFormat="1" applyFont="1" applyFill="1" applyBorder="1" applyAlignment="1">
      <alignment horizontal="center" vertical="center" wrapText="1"/>
    </xf>
    <xf numFmtId="166" fontId="49" fillId="2" borderId="35" xfId="7" applyNumberFormat="1" applyFont="1" applyFill="1" applyBorder="1" applyAlignment="1">
      <alignment horizontal="center" vertical="center" wrapText="1"/>
    </xf>
    <xf numFmtId="3" fontId="54" fillId="0" borderId="30" xfId="7" applyNumberFormat="1" applyFont="1" applyFill="1" applyBorder="1" applyAlignment="1">
      <alignment vertical="center"/>
    </xf>
    <xf numFmtId="3" fontId="55" fillId="0" borderId="30" xfId="7" applyNumberFormat="1" applyFont="1" applyFill="1" applyBorder="1" applyAlignment="1">
      <alignment vertical="center"/>
    </xf>
    <xf numFmtId="166" fontId="57" fillId="0" borderId="56" xfId="7" applyNumberFormat="1" applyFont="1" applyFill="1" applyBorder="1" applyAlignment="1">
      <alignment horizontal="center" vertical="center" wrapText="1"/>
    </xf>
    <xf numFmtId="0" fontId="42" fillId="0" borderId="0" xfId="7" applyFont="1" applyFill="1" applyAlignment="1">
      <alignment vertical="center"/>
    </xf>
    <xf numFmtId="166" fontId="41" fillId="2" borderId="10" xfId="7" applyNumberFormat="1" applyFont="1" applyFill="1" applyBorder="1" applyAlignment="1">
      <alignment vertical="center"/>
    </xf>
    <xf numFmtId="0" fontId="1" fillId="10" borderId="0" xfId="7" applyFill="1" applyAlignment="1">
      <alignment vertical="center"/>
    </xf>
    <xf numFmtId="0" fontId="32" fillId="0" borderId="49" xfId="7" quotePrefix="1" applyFont="1" applyFill="1" applyBorder="1" applyAlignment="1">
      <alignment horizontal="center" vertical="center" wrapText="1"/>
    </xf>
    <xf numFmtId="0" fontId="43" fillId="0" borderId="30" xfId="7" applyFont="1" applyFill="1" applyBorder="1" applyAlignment="1">
      <alignment vertical="center" wrapText="1"/>
    </xf>
    <xf numFmtId="3" fontId="45" fillId="0" borderId="30" xfId="7" applyNumberFormat="1" applyFont="1" applyFill="1" applyBorder="1" applyAlignment="1">
      <alignment vertical="center"/>
    </xf>
    <xf numFmtId="3" fontId="44" fillId="0" borderId="30" xfId="7" applyNumberFormat="1" applyFont="1" applyFill="1" applyBorder="1" applyAlignment="1">
      <alignment vertical="center"/>
    </xf>
    <xf numFmtId="3" fontId="52" fillId="0" borderId="30" xfId="7" applyNumberFormat="1" applyFont="1" applyFill="1" applyBorder="1" applyAlignment="1">
      <alignment vertical="center"/>
    </xf>
    <xf numFmtId="166" fontId="48" fillId="0" borderId="30" xfId="7" applyNumberFormat="1" applyFont="1" applyFill="1" applyBorder="1" applyAlignment="1">
      <alignment vertical="center"/>
    </xf>
    <xf numFmtId="166" fontId="49" fillId="2" borderId="31" xfId="7" applyNumberFormat="1" applyFont="1" applyFill="1" applyBorder="1" applyAlignment="1">
      <alignment horizontal="center" vertical="center" wrapText="1"/>
    </xf>
    <xf numFmtId="166" fontId="57" fillId="0" borderId="6" xfId="7" applyNumberFormat="1" applyFont="1" applyFill="1" applyBorder="1" applyAlignment="1">
      <alignment horizontal="center" vertical="center" wrapText="1"/>
    </xf>
    <xf numFmtId="166" fontId="57" fillId="2" borderId="6" xfId="7" applyNumberFormat="1" applyFont="1" applyFill="1" applyBorder="1" applyAlignment="1">
      <alignment horizontal="center" vertical="center" wrapText="1"/>
    </xf>
    <xf numFmtId="0" fontId="41" fillId="10" borderId="43" xfId="7" applyFont="1" applyFill="1" applyBorder="1" applyAlignment="1">
      <alignment horizontal="center" vertical="center"/>
    </xf>
    <xf numFmtId="0" fontId="62" fillId="10" borderId="9" xfId="7" applyFont="1" applyFill="1" applyBorder="1" applyAlignment="1">
      <alignment vertical="center"/>
    </xf>
    <xf numFmtId="165" fontId="52" fillId="0" borderId="9" xfId="7" applyNumberFormat="1" applyFont="1" applyFill="1" applyBorder="1" applyAlignment="1">
      <alignment vertical="center"/>
    </xf>
    <xf numFmtId="3" fontId="52" fillId="10" borderId="9" xfId="7" applyNumberFormat="1" applyFont="1" applyFill="1" applyBorder="1" applyAlignment="1">
      <alignment vertical="center"/>
    </xf>
    <xf numFmtId="166" fontId="52" fillId="10" borderId="9" xfId="7" applyNumberFormat="1" applyFont="1" applyFill="1" applyBorder="1" applyAlignment="1">
      <alignment vertical="center"/>
    </xf>
    <xf numFmtId="0" fontId="63" fillId="10" borderId="0" xfId="7" applyFont="1" applyFill="1" applyAlignment="1">
      <alignment vertical="center"/>
    </xf>
    <xf numFmtId="0" fontId="41" fillId="10" borderId="0" xfId="7" applyFont="1" applyFill="1" applyBorder="1" applyAlignment="1">
      <alignment horizontal="center" vertical="center"/>
    </xf>
    <xf numFmtId="0" fontId="62" fillId="10" borderId="0" xfId="7" applyFont="1" applyFill="1" applyBorder="1" applyAlignment="1">
      <alignment vertical="center"/>
    </xf>
    <xf numFmtId="4" fontId="64" fillId="0" borderId="0" xfId="7" applyNumberFormat="1" applyFont="1" applyFill="1" applyBorder="1" applyAlignment="1">
      <alignment vertical="center"/>
    </xf>
    <xf numFmtId="3" fontId="64" fillId="10" borderId="0" xfId="7" applyNumberFormat="1" applyFont="1" applyFill="1" applyBorder="1" applyAlignment="1">
      <alignment vertical="center"/>
    </xf>
    <xf numFmtId="166" fontId="64" fillId="10" borderId="0" xfId="7" applyNumberFormat="1" applyFont="1" applyFill="1" applyBorder="1" applyAlignment="1">
      <alignment vertical="center"/>
    </xf>
    <xf numFmtId="166" fontId="41" fillId="2" borderId="0" xfId="7" applyNumberFormat="1" applyFont="1" applyFill="1" applyBorder="1" applyAlignment="1">
      <alignment vertical="center"/>
    </xf>
    <xf numFmtId="0" fontId="65" fillId="10" borderId="0" xfId="7" applyFont="1" applyFill="1" applyBorder="1" applyAlignment="1">
      <alignment vertical="center"/>
    </xf>
    <xf numFmtId="0" fontId="41" fillId="10" borderId="0" xfId="7" applyFont="1" applyFill="1" applyBorder="1" applyAlignment="1">
      <alignment vertical="center"/>
    </xf>
    <xf numFmtId="0" fontId="41" fillId="0" borderId="0" xfId="7" applyFont="1" applyFill="1" applyBorder="1" applyAlignment="1">
      <alignment vertical="center"/>
    </xf>
    <xf numFmtId="167" fontId="66" fillId="10" borderId="0" xfId="8" applyNumberFormat="1" applyFont="1" applyFill="1" applyAlignment="1">
      <alignment vertical="center"/>
    </xf>
    <xf numFmtId="3" fontId="62" fillId="0" borderId="0" xfId="7" applyNumberFormat="1" applyFont="1" applyFill="1" applyBorder="1" applyAlignment="1">
      <alignment horizontal="left" vertical="center"/>
    </xf>
    <xf numFmtId="4" fontId="41" fillId="0" borderId="0" xfId="7" applyNumberFormat="1" applyFont="1" applyFill="1" applyBorder="1" applyAlignment="1">
      <alignment vertical="center"/>
    </xf>
    <xf numFmtId="3" fontId="41" fillId="10" borderId="0" xfId="7" applyNumberFormat="1" applyFont="1" applyFill="1" applyBorder="1" applyAlignment="1">
      <alignment vertical="center"/>
    </xf>
    <xf numFmtId="167" fontId="66" fillId="10" borderId="0" xfId="7" applyNumberFormat="1" applyFont="1" applyFill="1" applyAlignment="1">
      <alignment vertical="center"/>
    </xf>
    <xf numFmtId="0" fontId="38" fillId="11" borderId="43" xfId="7" quotePrefix="1" applyFont="1" applyFill="1" applyBorder="1" applyAlignment="1">
      <alignment horizontal="center" vertical="center"/>
    </xf>
    <xf numFmtId="0" fontId="39" fillId="11" borderId="9" xfId="7" applyFont="1" applyFill="1" applyBorder="1" applyAlignment="1">
      <alignment vertical="center" wrapText="1"/>
    </xf>
    <xf numFmtId="165" fontId="40" fillId="11" borderId="9" xfId="7" applyNumberFormat="1" applyFont="1" applyFill="1" applyBorder="1" applyAlignment="1">
      <alignment vertical="center"/>
    </xf>
    <xf numFmtId="3" fontId="40" fillId="11" borderId="9" xfId="7" applyNumberFormat="1" applyFont="1" applyFill="1" applyBorder="1" applyAlignment="1">
      <alignment vertical="center"/>
    </xf>
    <xf numFmtId="166" fontId="40" fillId="11" borderId="9" xfId="7" applyNumberFormat="1" applyFont="1" applyFill="1" applyBorder="1" applyAlignment="1">
      <alignment vertical="center"/>
    </xf>
    <xf numFmtId="0" fontId="50" fillId="11" borderId="43" xfId="7" quotePrefix="1" applyFont="1" applyFill="1" applyBorder="1" applyAlignment="1">
      <alignment horizontal="center" vertical="center"/>
    </xf>
    <xf numFmtId="0" fontId="51" fillId="11" borderId="9" xfId="7" applyFont="1" applyFill="1" applyBorder="1" applyAlignment="1">
      <alignment vertical="center" wrapText="1"/>
    </xf>
    <xf numFmtId="165" fontId="52" fillId="11" borderId="9" xfId="7" applyNumberFormat="1" applyFont="1" applyFill="1" applyBorder="1" applyAlignment="1">
      <alignment vertical="center"/>
    </xf>
    <xf numFmtId="3" fontId="52" fillId="11" borderId="9" xfId="7" applyNumberFormat="1" applyFont="1" applyFill="1" applyBorder="1" applyAlignment="1">
      <alignment vertical="center"/>
    </xf>
    <xf numFmtId="166" fontId="53" fillId="11" borderId="9" xfId="7" applyNumberFormat="1" applyFont="1" applyFill="1" applyBorder="1" applyAlignment="1">
      <alignment vertical="center"/>
    </xf>
    <xf numFmtId="166" fontId="52" fillId="11" borderId="9" xfId="7" applyNumberFormat="1" applyFont="1" applyFill="1" applyBorder="1" applyAlignment="1">
      <alignment vertical="center"/>
    </xf>
    <xf numFmtId="0" fontId="32" fillId="11" borderId="53" xfId="1" quotePrefix="1" applyFont="1" applyFill="1" applyBorder="1" applyAlignment="1">
      <alignment horizontal="center" vertical="center" wrapText="1"/>
    </xf>
    <xf numFmtId="0" fontId="43" fillId="11" borderId="5" xfId="1" applyFont="1" applyFill="1" applyBorder="1" applyAlignment="1">
      <alignment vertical="center"/>
    </xf>
    <xf numFmtId="165" fontId="44" fillId="11" borderId="5" xfId="7" applyNumberFormat="1" applyFont="1" applyFill="1" applyBorder="1" applyAlignment="1">
      <alignment vertical="center"/>
    </xf>
    <xf numFmtId="3" fontId="45" fillId="11" borderId="5" xfId="7" applyNumberFormat="1" applyFont="1" applyFill="1" applyBorder="1" applyAlignment="1">
      <alignment vertical="center"/>
    </xf>
    <xf numFmtId="3" fontId="44" fillId="11" borderId="5" xfId="7" applyNumberFormat="1" applyFont="1" applyFill="1" applyBorder="1" applyAlignment="1">
      <alignment vertical="center"/>
    </xf>
    <xf numFmtId="3" fontId="46" fillId="11" borderId="5" xfId="7" applyNumberFormat="1" applyFont="1" applyFill="1" applyBorder="1" applyAlignment="1">
      <alignment vertical="center"/>
    </xf>
    <xf numFmtId="3" fontId="47" fillId="11" borderId="5" xfId="7" applyNumberFormat="1" applyFont="1" applyFill="1" applyBorder="1" applyAlignment="1">
      <alignment vertical="center"/>
    </xf>
    <xf numFmtId="166" fontId="40" fillId="11" borderId="30" xfId="7" applyNumberFormat="1" applyFont="1" applyFill="1" applyBorder="1" applyAlignment="1">
      <alignment vertical="center"/>
    </xf>
    <xf numFmtId="3" fontId="46" fillId="11" borderId="9" xfId="7" applyNumberFormat="1" applyFont="1" applyFill="1" applyBorder="1" applyAlignment="1">
      <alignment vertical="center"/>
    </xf>
    <xf numFmtId="3" fontId="60" fillId="11" borderId="9" xfId="7" applyNumberFormat="1" applyFont="1" applyFill="1" applyBorder="1" applyAlignment="1">
      <alignment vertical="center"/>
    </xf>
    <xf numFmtId="3" fontId="61" fillId="11" borderId="9" xfId="7" applyNumberFormat="1" applyFont="1" applyFill="1" applyBorder="1" applyAlignment="1">
      <alignment vertical="center"/>
    </xf>
    <xf numFmtId="3" fontId="54" fillId="11" borderId="9" xfId="7" applyNumberFormat="1" applyFont="1" applyFill="1" applyBorder="1" applyAlignment="1">
      <alignment vertical="center"/>
    </xf>
    <xf numFmtId="0" fontId="36" fillId="11" borderId="46" xfId="7" quotePrefix="1" applyFont="1" applyFill="1" applyBorder="1" applyAlignment="1">
      <alignment horizontal="center" vertical="center"/>
    </xf>
    <xf numFmtId="0" fontId="58" fillId="11" borderId="7" xfId="7" applyFont="1" applyFill="1" applyBorder="1" applyAlignment="1">
      <alignment vertical="center" wrapText="1"/>
    </xf>
    <xf numFmtId="165" fontId="46" fillId="11" borderId="7" xfId="7" applyNumberFormat="1" applyFont="1" applyFill="1" applyBorder="1" applyAlignment="1">
      <alignment vertical="center"/>
    </xf>
    <xf numFmtId="3" fontId="46" fillId="11" borderId="7" xfId="7" applyNumberFormat="1" applyFont="1" applyFill="1" applyBorder="1" applyAlignment="1">
      <alignment vertical="center"/>
    </xf>
    <xf numFmtId="166" fontId="46" fillId="11" borderId="7" xfId="7" applyNumberFormat="1" applyFont="1" applyFill="1" applyBorder="1" applyAlignment="1">
      <alignment vertical="center"/>
    </xf>
    <xf numFmtId="0" fontId="33" fillId="11" borderId="43" xfId="7" quotePrefix="1" applyFont="1" applyFill="1" applyBorder="1" applyAlignment="1">
      <alignment horizontal="center" vertical="center"/>
    </xf>
    <xf numFmtId="3" fontId="55" fillId="11" borderId="9" xfId="7" applyNumberFormat="1" applyFont="1" applyFill="1" applyBorder="1" applyAlignment="1">
      <alignment vertical="center"/>
    </xf>
    <xf numFmtId="166" fontId="48" fillId="11" borderId="9" xfId="7" applyNumberFormat="1" applyFont="1" applyFill="1" applyBorder="1" applyAlignment="1">
      <alignment vertical="center"/>
    </xf>
    <xf numFmtId="49" fontId="33" fillId="11" borderId="43" xfId="7" quotePrefix="1" applyNumberFormat="1" applyFont="1" applyFill="1" applyBorder="1" applyAlignment="1">
      <alignment horizontal="center" vertical="center"/>
    </xf>
    <xf numFmtId="166" fontId="46" fillId="11" borderId="9" xfId="7" applyNumberFormat="1" applyFont="1" applyFill="1" applyBorder="1" applyAlignment="1">
      <alignment vertical="center"/>
    </xf>
  </cellXfs>
  <cellStyles count="9">
    <cellStyle name="Dziesiętny 2" xfId="3" xr:uid="{00000000-0005-0000-0000-000000000000}"/>
    <cellStyle name="Dziesiętny 2 2" xfId="5" xr:uid="{00000000-0005-0000-0000-000001000000}"/>
    <cellStyle name="Dziesiętny 3" xfId="8" xr:uid="{B7DFA6FB-6A23-4216-9DA5-F679E8F96679}"/>
    <cellStyle name="Normalny" xfId="0" builtinId="0"/>
    <cellStyle name="Normalny 2" xfId="1" xr:uid="{00000000-0005-0000-0000-000003000000}"/>
    <cellStyle name="Normalny 3" xfId="2" xr:uid="{00000000-0005-0000-0000-000004000000}"/>
    <cellStyle name="Normalny 3 2" xfId="4" xr:uid="{00000000-0005-0000-0000-000005000000}"/>
    <cellStyle name="Normalny 4" xfId="6" xr:uid="{00000000-0005-0000-0000-000006000000}"/>
    <cellStyle name="Normalny 5" xfId="7" xr:uid="{994691E2-859F-4770-B60F-DCD86C8044F8}"/>
  </cellStyles>
  <dxfs count="6">
    <dxf>
      <font>
        <color theme="7" tint="0.79998168889431442"/>
      </font>
    </dxf>
    <dxf>
      <font>
        <color rgb="FFFFFFCC"/>
      </font>
    </dxf>
    <dxf>
      <font>
        <color rgb="FFFFFF99"/>
      </font>
    </dxf>
    <dxf>
      <font>
        <color theme="7" tint="0.79998168889431442"/>
      </font>
    </dxf>
    <dxf>
      <font>
        <color rgb="FFCCFF99"/>
      </font>
    </dxf>
    <dxf>
      <font>
        <color theme="7" tint="0.79998168889431442"/>
      </font>
    </dxf>
  </dxfs>
  <tableStyles count="0" defaultTableStyle="TableStyleMedium9" defaultPivotStyle="PivotStyleLight16"/>
  <colors>
    <mruColors>
      <color rgb="FFD5FFAB"/>
      <color rgb="FFFFFFFF"/>
      <color rgb="FFCCFF99"/>
      <color rgb="FFFFFF99"/>
      <color rgb="FFFFFFCC"/>
      <color rgb="FFCCFFFF"/>
      <color rgb="FFCCFFCC"/>
      <color rgb="FFD1FFA3"/>
      <color rgb="FFFF00FF"/>
      <color rgb="FFC0F6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3"/>
  <sheetViews>
    <sheetView tabSelected="1" zoomScale="70" zoomScaleNormal="70" workbookViewId="0">
      <selection activeCell="B24" sqref="B24"/>
    </sheetView>
  </sheetViews>
  <sheetFormatPr defaultColWidth="9.140625" defaultRowHeight="15"/>
  <cols>
    <col min="1" max="1" width="15.28515625" style="6" customWidth="1"/>
    <col min="2" max="2" width="89" style="5" customWidth="1"/>
    <col min="3" max="3" width="20.85546875" style="5" customWidth="1"/>
    <col min="4" max="5" width="21.42578125" style="5" customWidth="1"/>
    <col min="6" max="10" width="19.28515625" style="7" customWidth="1"/>
    <col min="11" max="11" width="20.85546875" style="7" customWidth="1"/>
    <col min="12" max="12" width="17.7109375" style="8" customWidth="1"/>
    <col min="13" max="13" width="43.85546875" style="5" customWidth="1"/>
    <col min="14" max="16384" width="9.140625" style="5"/>
  </cols>
  <sheetData>
    <row r="1" spans="1:13" ht="18.75">
      <c r="A1" s="30"/>
      <c r="B1" s="30"/>
      <c r="C1" s="30"/>
      <c r="D1" s="30"/>
      <c r="E1" s="30"/>
      <c r="F1" s="30"/>
      <c r="G1" s="35"/>
      <c r="H1" s="178" t="s">
        <v>130</v>
      </c>
      <c r="I1" s="178"/>
      <c r="J1" s="178"/>
      <c r="K1" s="178"/>
      <c r="L1" s="178"/>
      <c r="M1" s="178"/>
    </row>
    <row r="2" spans="1:13" ht="18.75">
      <c r="A2" s="30"/>
      <c r="B2" s="30"/>
      <c r="C2" s="30"/>
      <c r="D2" s="30"/>
      <c r="E2" s="30"/>
      <c r="F2" s="30"/>
      <c r="G2" s="179"/>
      <c r="H2" s="179"/>
      <c r="I2" s="179"/>
      <c r="J2" s="179"/>
      <c r="K2" s="179"/>
      <c r="L2" s="179"/>
      <c r="M2" s="179"/>
    </row>
    <row r="3" spans="1:13" ht="52.5" customHeight="1" thickBot="1">
      <c r="A3" s="194" t="s">
        <v>107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</row>
    <row r="4" spans="1:13" ht="27.75" customHeight="1">
      <c r="A4" s="181" t="s">
        <v>48</v>
      </c>
      <c r="B4" s="181" t="s">
        <v>0</v>
      </c>
      <c r="C4" s="183" t="s">
        <v>108</v>
      </c>
      <c r="D4" s="185" t="s">
        <v>109</v>
      </c>
      <c r="E4" s="187" t="s">
        <v>110</v>
      </c>
      <c r="F4" s="189" t="s">
        <v>18</v>
      </c>
      <c r="G4" s="189"/>
      <c r="H4" s="189"/>
      <c r="I4" s="189"/>
      <c r="J4" s="189"/>
      <c r="K4" s="189"/>
      <c r="L4" s="190" t="s">
        <v>111</v>
      </c>
      <c r="M4" s="192" t="s">
        <v>1</v>
      </c>
    </row>
    <row r="5" spans="1:13" ht="102.75" customHeight="1" thickBot="1">
      <c r="A5" s="182"/>
      <c r="B5" s="182"/>
      <c r="C5" s="184"/>
      <c r="D5" s="186"/>
      <c r="E5" s="188"/>
      <c r="F5" s="40" t="s">
        <v>20</v>
      </c>
      <c r="G5" s="41" t="s">
        <v>19</v>
      </c>
      <c r="H5" s="40" t="s">
        <v>21</v>
      </c>
      <c r="I5" s="40" t="s">
        <v>118</v>
      </c>
      <c r="J5" s="40" t="s">
        <v>17</v>
      </c>
      <c r="K5" s="40" t="s">
        <v>22</v>
      </c>
      <c r="L5" s="191"/>
      <c r="M5" s="193"/>
    </row>
    <row r="6" spans="1:13" s="1" customFormat="1" ht="54" customHeight="1" thickBot="1">
      <c r="A6" s="145"/>
      <c r="B6" s="146" t="s">
        <v>46</v>
      </c>
      <c r="C6" s="147">
        <f>SUM(C7:C20)</f>
        <v>29604</v>
      </c>
      <c r="D6" s="147">
        <f>SUM(D7:D20)</f>
        <v>13845000</v>
      </c>
      <c r="E6" s="147">
        <f t="shared" ref="E6" si="0">SUM(F6:K6)</f>
        <v>13845000</v>
      </c>
      <c r="F6" s="148">
        <f t="shared" ref="F6:L6" si="1">SUM(F7:F20)</f>
        <v>2176292</v>
      </c>
      <c r="G6" s="148">
        <f t="shared" si="1"/>
        <v>474000</v>
      </c>
      <c r="H6" s="148">
        <f t="shared" si="1"/>
        <v>384840</v>
      </c>
      <c r="I6" s="148">
        <f t="shared" si="1"/>
        <v>0</v>
      </c>
      <c r="J6" s="148">
        <f t="shared" si="1"/>
        <v>1336109</v>
      </c>
      <c r="K6" s="148">
        <f t="shared" si="1"/>
        <v>9473759</v>
      </c>
      <c r="L6" s="147">
        <f t="shared" si="1"/>
        <v>29604</v>
      </c>
      <c r="M6" s="149"/>
    </row>
    <row r="7" spans="1:13" s="1" customFormat="1" ht="61.5" thickBot="1">
      <c r="A7" s="150" t="s">
        <v>4</v>
      </c>
      <c r="B7" s="151" t="s">
        <v>120</v>
      </c>
      <c r="C7" s="152">
        <v>28604</v>
      </c>
      <c r="D7" s="152">
        <v>2646840</v>
      </c>
      <c r="E7" s="152">
        <f t="shared" ref="E7:E21" si="2">SUM(F7:K7)</f>
        <v>2646840</v>
      </c>
      <c r="F7" s="153">
        <v>2176292</v>
      </c>
      <c r="G7" s="153"/>
      <c r="H7" s="153">
        <v>373840</v>
      </c>
      <c r="I7" s="153"/>
      <c r="J7" s="153">
        <v>7200</v>
      </c>
      <c r="K7" s="153">
        <v>89508</v>
      </c>
      <c r="L7" s="152">
        <v>28604</v>
      </c>
      <c r="M7" s="195" t="s">
        <v>40</v>
      </c>
    </row>
    <row r="8" spans="1:13" s="1" customFormat="1" ht="54" customHeight="1" thickBot="1">
      <c r="A8" s="150" t="s">
        <v>5</v>
      </c>
      <c r="B8" s="154" t="s">
        <v>50</v>
      </c>
      <c r="C8" s="152"/>
      <c r="D8" s="152">
        <v>8183160</v>
      </c>
      <c r="E8" s="152">
        <f t="shared" si="2"/>
        <v>8183160</v>
      </c>
      <c r="F8" s="152"/>
      <c r="G8" s="152"/>
      <c r="H8" s="152"/>
      <c r="I8" s="152"/>
      <c r="J8" s="152"/>
      <c r="K8" s="152">
        <v>8183160</v>
      </c>
      <c r="L8" s="152"/>
      <c r="M8" s="196"/>
    </row>
    <row r="9" spans="1:13" s="1" customFormat="1" ht="54" customHeight="1" thickBot="1">
      <c r="A9" s="150" t="s">
        <v>6</v>
      </c>
      <c r="B9" s="154" t="s">
        <v>41</v>
      </c>
      <c r="C9" s="152"/>
      <c r="D9" s="152">
        <v>85000</v>
      </c>
      <c r="E9" s="152">
        <f t="shared" si="2"/>
        <v>85000</v>
      </c>
      <c r="F9" s="152"/>
      <c r="G9" s="152"/>
      <c r="H9" s="152"/>
      <c r="I9" s="152"/>
      <c r="J9" s="152">
        <v>54000</v>
      </c>
      <c r="K9" s="152">
        <v>31000</v>
      </c>
      <c r="L9" s="152"/>
      <c r="M9" s="197" t="s">
        <v>121</v>
      </c>
    </row>
    <row r="10" spans="1:13" s="1" customFormat="1" ht="54" customHeight="1" thickBot="1">
      <c r="A10" s="150" t="s">
        <v>7</v>
      </c>
      <c r="B10" s="154" t="s">
        <v>43</v>
      </c>
      <c r="C10" s="152"/>
      <c r="D10" s="152">
        <v>47000</v>
      </c>
      <c r="E10" s="152">
        <f t="shared" si="2"/>
        <v>47000</v>
      </c>
      <c r="F10" s="152"/>
      <c r="G10" s="152"/>
      <c r="H10" s="152"/>
      <c r="I10" s="152"/>
      <c r="J10" s="152">
        <v>27000</v>
      </c>
      <c r="K10" s="152">
        <v>20000</v>
      </c>
      <c r="L10" s="152"/>
      <c r="M10" s="198"/>
    </row>
    <row r="11" spans="1:13" s="2" customFormat="1" ht="54" customHeight="1" thickBot="1">
      <c r="A11" s="150" t="s">
        <v>8</v>
      </c>
      <c r="B11" s="151" t="s">
        <v>14</v>
      </c>
      <c r="C11" s="152"/>
      <c r="D11" s="152">
        <v>322000</v>
      </c>
      <c r="E11" s="152">
        <f t="shared" si="2"/>
        <v>322000</v>
      </c>
      <c r="F11" s="155"/>
      <c r="G11" s="155"/>
      <c r="H11" s="155"/>
      <c r="I11" s="155"/>
      <c r="J11" s="155">
        <v>104000</v>
      </c>
      <c r="K11" s="155">
        <v>218000</v>
      </c>
      <c r="L11" s="152"/>
      <c r="M11" s="198"/>
    </row>
    <row r="12" spans="1:13" s="4" customFormat="1" ht="54" customHeight="1" thickBot="1">
      <c r="A12" s="150" t="s">
        <v>9</v>
      </c>
      <c r="B12" s="156" t="s">
        <v>39</v>
      </c>
      <c r="C12" s="152"/>
      <c r="D12" s="152">
        <v>558000</v>
      </c>
      <c r="E12" s="152">
        <f t="shared" si="2"/>
        <v>558000</v>
      </c>
      <c r="F12" s="157"/>
      <c r="G12" s="157">
        <v>20000</v>
      </c>
      <c r="H12" s="157"/>
      <c r="I12" s="157"/>
      <c r="J12" s="157">
        <v>128000</v>
      </c>
      <c r="K12" s="157">
        <v>410000</v>
      </c>
      <c r="L12" s="152"/>
      <c r="M12" s="198"/>
    </row>
    <row r="13" spans="1:13" s="118" customFormat="1" ht="54" customHeight="1" thickBot="1">
      <c r="A13" s="158" t="s">
        <v>10</v>
      </c>
      <c r="B13" s="159" t="s">
        <v>116</v>
      </c>
      <c r="C13" s="160"/>
      <c r="D13" s="160">
        <f>394000+454000</f>
        <v>848000</v>
      </c>
      <c r="E13" s="160">
        <f t="shared" si="2"/>
        <v>848000</v>
      </c>
      <c r="F13" s="160"/>
      <c r="G13" s="160">
        <v>324000</v>
      </c>
      <c r="H13" s="160">
        <v>5000</v>
      </c>
      <c r="I13" s="160"/>
      <c r="J13" s="160">
        <v>65000</v>
      </c>
      <c r="K13" s="160">
        <v>454000</v>
      </c>
      <c r="L13" s="160"/>
      <c r="M13" s="198"/>
    </row>
    <row r="14" spans="1:13" s="4" customFormat="1" ht="54" customHeight="1" thickBot="1">
      <c r="A14" s="150" t="s">
        <v>11</v>
      </c>
      <c r="B14" s="156" t="s">
        <v>127</v>
      </c>
      <c r="C14" s="161"/>
      <c r="D14" s="161">
        <v>126000</v>
      </c>
      <c r="E14" s="161">
        <f t="shared" si="2"/>
        <v>126000</v>
      </c>
      <c r="F14" s="152"/>
      <c r="G14" s="152">
        <v>30000</v>
      </c>
      <c r="H14" s="152">
        <v>2000</v>
      </c>
      <c r="I14" s="152"/>
      <c r="J14" s="152">
        <v>86000</v>
      </c>
      <c r="K14" s="152">
        <v>8000</v>
      </c>
      <c r="L14" s="152"/>
      <c r="M14" s="198"/>
    </row>
    <row r="15" spans="1:13" s="3" customFormat="1" ht="54" customHeight="1" thickBot="1">
      <c r="A15" s="150" t="s">
        <v>12</v>
      </c>
      <c r="B15" s="156" t="s">
        <v>15</v>
      </c>
      <c r="C15" s="152"/>
      <c r="D15" s="152">
        <v>75000</v>
      </c>
      <c r="E15" s="152">
        <f t="shared" si="2"/>
        <v>75000</v>
      </c>
      <c r="F15" s="152"/>
      <c r="G15" s="152">
        <v>60000</v>
      </c>
      <c r="H15" s="152"/>
      <c r="I15" s="152"/>
      <c r="J15" s="152">
        <v>2000</v>
      </c>
      <c r="K15" s="152">
        <v>13000</v>
      </c>
      <c r="L15" s="152"/>
      <c r="M15" s="198"/>
    </row>
    <row r="16" spans="1:13" ht="54" customHeight="1" thickBot="1">
      <c r="A16" s="162">
        <v>10</v>
      </c>
      <c r="B16" s="156" t="s">
        <v>16</v>
      </c>
      <c r="C16" s="152"/>
      <c r="D16" s="152">
        <v>1000</v>
      </c>
      <c r="E16" s="152">
        <f t="shared" si="2"/>
        <v>1000</v>
      </c>
      <c r="F16" s="152"/>
      <c r="G16" s="153"/>
      <c r="H16" s="153"/>
      <c r="I16" s="153"/>
      <c r="J16" s="153">
        <v>300</v>
      </c>
      <c r="K16" s="153">
        <v>700</v>
      </c>
      <c r="L16" s="152"/>
      <c r="M16" s="198"/>
    </row>
    <row r="17" spans="1:13" ht="54" customHeight="1" thickBot="1">
      <c r="A17" s="163" t="s">
        <v>13</v>
      </c>
      <c r="B17" s="164" t="s">
        <v>113</v>
      </c>
      <c r="C17" s="161"/>
      <c r="D17" s="161">
        <v>17000</v>
      </c>
      <c r="E17" s="161">
        <f t="shared" si="2"/>
        <v>17000</v>
      </c>
      <c r="F17" s="161"/>
      <c r="G17" s="161"/>
      <c r="H17" s="161"/>
      <c r="I17" s="161"/>
      <c r="J17" s="161">
        <v>7000</v>
      </c>
      <c r="K17" s="161">
        <v>10000</v>
      </c>
      <c r="L17" s="161"/>
      <c r="M17" s="199"/>
    </row>
    <row r="18" spans="1:13" ht="54" customHeight="1" thickBot="1">
      <c r="A18" s="162">
        <v>13</v>
      </c>
      <c r="B18" s="156" t="s">
        <v>114</v>
      </c>
      <c r="C18" s="152"/>
      <c r="D18" s="152">
        <v>45000</v>
      </c>
      <c r="E18" s="152">
        <f t="shared" si="2"/>
        <v>45000</v>
      </c>
      <c r="F18" s="152"/>
      <c r="G18" s="153"/>
      <c r="H18" s="153"/>
      <c r="I18" s="153"/>
      <c r="J18" s="153">
        <v>45000</v>
      </c>
      <c r="K18" s="153"/>
      <c r="L18" s="152"/>
      <c r="M18" s="165" t="s">
        <v>29</v>
      </c>
    </row>
    <row r="19" spans="1:13" ht="54" customHeight="1" thickBot="1">
      <c r="A19" s="162">
        <v>14</v>
      </c>
      <c r="B19" s="156" t="s">
        <v>115</v>
      </c>
      <c r="C19" s="152">
        <v>1000</v>
      </c>
      <c r="D19" s="152">
        <v>725000</v>
      </c>
      <c r="E19" s="152">
        <f t="shared" si="2"/>
        <v>725000</v>
      </c>
      <c r="F19" s="152"/>
      <c r="G19" s="153"/>
      <c r="H19" s="153"/>
      <c r="I19" s="153"/>
      <c r="J19" s="153">
        <f>306000+294000+39000+85609</f>
        <v>724609</v>
      </c>
      <c r="K19" s="153">
        <v>391</v>
      </c>
      <c r="L19" s="152">
        <v>1000</v>
      </c>
      <c r="M19" s="165" t="s">
        <v>2</v>
      </c>
    </row>
    <row r="20" spans="1:13" s="119" customFormat="1" ht="54" customHeight="1" thickBot="1">
      <c r="A20" s="166">
        <v>15</v>
      </c>
      <c r="B20" s="167" t="s">
        <v>117</v>
      </c>
      <c r="C20" s="160"/>
      <c r="D20" s="160">
        <f>130000+36000</f>
        <v>166000</v>
      </c>
      <c r="E20" s="160">
        <f t="shared" si="2"/>
        <v>166000</v>
      </c>
      <c r="F20" s="160"/>
      <c r="G20" s="168">
        <v>40000</v>
      </c>
      <c r="H20" s="168">
        <v>4000</v>
      </c>
      <c r="I20" s="168"/>
      <c r="J20" s="168">
        <v>86000</v>
      </c>
      <c r="K20" s="168">
        <v>36000</v>
      </c>
      <c r="L20" s="160"/>
      <c r="M20" s="165" t="s">
        <v>42</v>
      </c>
    </row>
    <row r="21" spans="1:13" s="1" customFormat="1" ht="61.5" customHeight="1" thickBot="1">
      <c r="A21" s="169">
        <v>12</v>
      </c>
      <c r="B21" s="170" t="s">
        <v>128</v>
      </c>
      <c r="C21" s="171"/>
      <c r="D21" s="171">
        <v>3574000</v>
      </c>
      <c r="E21" s="171">
        <f t="shared" si="2"/>
        <v>3574000</v>
      </c>
      <c r="F21" s="172"/>
      <c r="G21" s="172">
        <v>725000</v>
      </c>
      <c r="H21" s="172">
        <v>30000</v>
      </c>
      <c r="I21" s="172"/>
      <c r="J21" s="172">
        <v>850000</v>
      </c>
      <c r="K21" s="172">
        <v>1969000</v>
      </c>
      <c r="L21" s="173"/>
      <c r="M21" s="174" t="s">
        <v>38</v>
      </c>
    </row>
    <row r="22" spans="1:13" ht="54" customHeight="1" thickBot="1">
      <c r="A22" s="180" t="s">
        <v>3</v>
      </c>
      <c r="B22" s="180"/>
      <c r="C22" s="175">
        <f>C6+C21</f>
        <v>29604</v>
      </c>
      <c r="D22" s="175">
        <f>D6+D21</f>
        <v>17419000</v>
      </c>
      <c r="E22" s="176">
        <f>SUM(F22:K22)</f>
        <v>17419000</v>
      </c>
      <c r="F22" s="176">
        <f t="shared" ref="F22:L22" si="3">F6+F21</f>
        <v>2176292</v>
      </c>
      <c r="G22" s="176">
        <f t="shared" si="3"/>
        <v>1199000</v>
      </c>
      <c r="H22" s="176">
        <f t="shared" si="3"/>
        <v>414840</v>
      </c>
      <c r="I22" s="176">
        <f t="shared" si="3"/>
        <v>0</v>
      </c>
      <c r="J22" s="176">
        <f t="shared" si="3"/>
        <v>2186109</v>
      </c>
      <c r="K22" s="176">
        <f t="shared" si="3"/>
        <v>11442759</v>
      </c>
      <c r="L22" s="176">
        <f t="shared" si="3"/>
        <v>29604</v>
      </c>
      <c r="M22" s="177"/>
    </row>
    <row r="23" spans="1:13" ht="54" customHeight="1">
      <c r="A23" s="31"/>
      <c r="B23" s="144" t="s">
        <v>132</v>
      </c>
      <c r="C23" s="32"/>
      <c r="D23" s="32"/>
      <c r="E23" s="32"/>
      <c r="F23" s="33"/>
      <c r="G23" s="33"/>
      <c r="H23" s="33"/>
      <c r="I23" s="33"/>
      <c r="J23" s="33"/>
      <c r="K23" s="33"/>
      <c r="L23" s="33"/>
      <c r="M23" s="34"/>
    </row>
  </sheetData>
  <mergeCells count="14">
    <mergeCell ref="H1:M1"/>
    <mergeCell ref="G2:M2"/>
    <mergeCell ref="A22:B22"/>
    <mergeCell ref="A4:A5"/>
    <mergeCell ref="B4:B5"/>
    <mergeCell ref="C4:C5"/>
    <mergeCell ref="D4:D5"/>
    <mergeCell ref="E4:E5"/>
    <mergeCell ref="F4:K4"/>
    <mergeCell ref="L4:L5"/>
    <mergeCell ref="M4:M5"/>
    <mergeCell ref="A3:M3"/>
    <mergeCell ref="M7:M8"/>
    <mergeCell ref="M9:M17"/>
  </mergeCells>
  <conditionalFormatting sqref="A8:B11 A13:B13 A15:B17">
    <cfRule type="cellIs" dxfId="5" priority="8" operator="equal">
      <formula>0</formula>
    </cfRule>
  </conditionalFormatting>
  <conditionalFormatting sqref="A6:B6 A21:B21">
    <cfRule type="cellIs" dxfId="4" priority="6" operator="equal">
      <formula>0</formula>
    </cfRule>
  </conditionalFormatting>
  <conditionalFormatting sqref="A7:B7 A12:B12 A14:B14">
    <cfRule type="cellIs" dxfId="3" priority="5" operator="equal">
      <formula>0</formula>
    </cfRule>
  </conditionalFormatting>
  <conditionalFormatting sqref="A22:B22 M22">
    <cfRule type="cellIs" dxfId="2" priority="3" operator="equal">
      <formula>0</formula>
    </cfRule>
    <cfRule type="cellIs" dxfId="1" priority="4" operator="equal">
      <formula>0</formula>
    </cfRule>
  </conditionalFormatting>
  <conditionalFormatting sqref="A18:B21">
    <cfRule type="cellIs" dxfId="0" priority="1" operator="equal">
      <formula>0</formula>
    </cfRule>
  </conditionalFormatting>
  <printOptions horizontalCentered="1"/>
  <pageMargins left="0" right="0" top="0" bottom="0" header="0" footer="0"/>
  <pageSetup paperSize="9" scale="42" orientation="landscape" verticalDpi="597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54"/>
  <sheetViews>
    <sheetView topLeftCell="A43" zoomScale="70" zoomScaleNormal="70" zoomScaleSheetLayoutView="70" workbookViewId="0">
      <selection activeCell="B55" sqref="B55"/>
    </sheetView>
  </sheetViews>
  <sheetFormatPr defaultColWidth="9.140625" defaultRowHeight="12.75"/>
  <cols>
    <col min="1" max="1" width="16" style="12" customWidth="1"/>
    <col min="2" max="2" width="86.85546875" style="9" customWidth="1"/>
    <col min="3" max="3" width="24.5703125" style="11" customWidth="1"/>
    <col min="4" max="4" width="24.7109375" style="11" customWidth="1"/>
    <col min="5" max="5" width="24.140625" style="9" customWidth="1"/>
    <col min="6" max="6" width="20.85546875" style="11" customWidth="1"/>
    <col min="7" max="7" width="18.7109375" style="11" customWidth="1"/>
    <col min="8" max="9" width="19" style="11" customWidth="1"/>
    <col min="10" max="10" width="19.5703125" style="11" customWidth="1"/>
    <col min="11" max="13" width="19" style="11" customWidth="1"/>
    <col min="14" max="14" width="39" style="10" customWidth="1"/>
    <col min="15" max="16384" width="9.140625" style="9"/>
  </cols>
  <sheetData>
    <row r="1" spans="1:14" ht="33" customHeight="1">
      <c r="H1" s="35"/>
      <c r="I1" s="35"/>
      <c r="J1" s="178" t="s">
        <v>131</v>
      </c>
      <c r="K1" s="178"/>
      <c r="L1" s="178"/>
      <c r="M1" s="178"/>
      <c r="N1" s="178"/>
    </row>
    <row r="2" spans="1:14" ht="33" customHeight="1">
      <c r="H2" s="179"/>
      <c r="I2" s="179"/>
      <c r="J2" s="179"/>
      <c r="K2" s="179"/>
      <c r="L2" s="179"/>
      <c r="M2" s="179"/>
      <c r="N2" s="179"/>
    </row>
    <row r="3" spans="1:14" ht="72" customHeight="1" thickBot="1">
      <c r="A3" s="194" t="s">
        <v>106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</row>
    <row r="4" spans="1:14" ht="40.700000000000003" customHeight="1">
      <c r="A4" s="214" t="s">
        <v>49</v>
      </c>
      <c r="B4" s="216" t="s">
        <v>0</v>
      </c>
      <c r="C4" s="183" t="s">
        <v>108</v>
      </c>
      <c r="D4" s="185" t="s">
        <v>109</v>
      </c>
      <c r="E4" s="187" t="s">
        <v>112</v>
      </c>
      <c r="F4" s="189" t="s">
        <v>18</v>
      </c>
      <c r="G4" s="189"/>
      <c r="H4" s="189"/>
      <c r="I4" s="189"/>
      <c r="J4" s="189"/>
      <c r="K4" s="189"/>
      <c r="L4" s="222" t="s">
        <v>47</v>
      </c>
      <c r="M4" s="218" t="s">
        <v>111</v>
      </c>
      <c r="N4" s="220" t="s">
        <v>1</v>
      </c>
    </row>
    <row r="5" spans="1:14" s="26" customFormat="1" ht="66.2" customHeight="1" thickBot="1">
      <c r="A5" s="215"/>
      <c r="B5" s="217"/>
      <c r="C5" s="184"/>
      <c r="D5" s="186"/>
      <c r="E5" s="188"/>
      <c r="F5" s="40" t="s">
        <v>20</v>
      </c>
      <c r="G5" s="41" t="s">
        <v>19</v>
      </c>
      <c r="H5" s="120" t="s">
        <v>21</v>
      </c>
      <c r="I5" s="120" t="s">
        <v>118</v>
      </c>
      <c r="J5" s="40" t="s">
        <v>17</v>
      </c>
      <c r="K5" s="40" t="s">
        <v>22</v>
      </c>
      <c r="L5" s="223"/>
      <c r="M5" s="219"/>
      <c r="N5" s="221"/>
    </row>
    <row r="6" spans="1:14" s="26" customFormat="1" ht="35.450000000000003" customHeight="1" thickBot="1">
      <c r="A6" s="28"/>
      <c r="B6" s="46" t="s">
        <v>35</v>
      </c>
      <c r="C6" s="55">
        <f>SUM(C7:C19)</f>
        <v>1135885</v>
      </c>
      <c r="D6" s="54">
        <f>SUM(D7:D19)</f>
        <v>21966000</v>
      </c>
      <c r="E6" s="54">
        <f>SUM(E7:E19)</f>
        <v>21984073</v>
      </c>
      <c r="F6" s="54">
        <f t="shared" ref="F6:M6" si="0">SUM(F7:F19)</f>
        <v>13315573</v>
      </c>
      <c r="G6" s="54">
        <f t="shared" si="0"/>
        <v>103000</v>
      </c>
      <c r="H6" s="54">
        <f t="shared" si="0"/>
        <v>2623938</v>
      </c>
      <c r="I6" s="54">
        <f t="shared" si="0"/>
        <v>0</v>
      </c>
      <c r="J6" s="54">
        <f t="shared" si="0"/>
        <v>5325546</v>
      </c>
      <c r="K6" s="54">
        <f t="shared" si="0"/>
        <v>616016</v>
      </c>
      <c r="L6" s="55">
        <f t="shared" si="0"/>
        <v>0</v>
      </c>
      <c r="M6" s="55">
        <f t="shared" si="0"/>
        <v>1153958</v>
      </c>
      <c r="N6" s="27"/>
    </row>
    <row r="7" spans="1:14" s="23" customFormat="1" ht="33" customHeight="1" thickBot="1">
      <c r="A7" s="121" t="s">
        <v>4</v>
      </c>
      <c r="B7" s="122" t="s">
        <v>34</v>
      </c>
      <c r="C7" s="123">
        <v>1120215</v>
      </c>
      <c r="D7" s="124">
        <f>16467000-8000</f>
        <v>16459000</v>
      </c>
      <c r="E7" s="124">
        <f t="shared" ref="E7:E14" si="1">SUM(F7:K7)</f>
        <v>16477073</v>
      </c>
      <c r="F7" s="124">
        <v>13315573</v>
      </c>
      <c r="G7" s="124"/>
      <c r="H7" s="77">
        <v>2610938</v>
      </c>
      <c r="I7" s="77"/>
      <c r="J7" s="77">
        <v>76800</v>
      </c>
      <c r="K7" s="77">
        <f>481762-8000</f>
        <v>473762</v>
      </c>
      <c r="L7" s="80"/>
      <c r="M7" s="80">
        <v>1138288</v>
      </c>
      <c r="N7" s="200" t="s">
        <v>37</v>
      </c>
    </row>
    <row r="8" spans="1:14" s="23" customFormat="1" ht="33" customHeight="1" thickBot="1">
      <c r="A8" s="121" t="s">
        <v>5</v>
      </c>
      <c r="B8" s="122" t="s">
        <v>125</v>
      </c>
      <c r="C8" s="125"/>
      <c r="D8" s="126">
        <f>135000-5000</f>
        <v>130000</v>
      </c>
      <c r="E8" s="127">
        <f t="shared" si="1"/>
        <v>130000</v>
      </c>
      <c r="F8" s="126"/>
      <c r="G8" s="126"/>
      <c r="H8" s="77"/>
      <c r="I8" s="77"/>
      <c r="J8" s="77">
        <v>115000</v>
      </c>
      <c r="K8" s="77">
        <v>15000</v>
      </c>
      <c r="L8" s="80"/>
      <c r="M8" s="80"/>
      <c r="N8" s="201"/>
    </row>
    <row r="9" spans="1:14" s="23" customFormat="1" ht="43.5" customHeight="1" thickBot="1">
      <c r="A9" s="121" t="s">
        <v>6</v>
      </c>
      <c r="B9" s="128" t="s">
        <v>33</v>
      </c>
      <c r="C9" s="123">
        <v>10000</v>
      </c>
      <c r="D9" s="77">
        <v>2721000</v>
      </c>
      <c r="E9" s="124">
        <f t="shared" si="1"/>
        <v>2721000</v>
      </c>
      <c r="F9" s="77"/>
      <c r="G9" s="77">
        <v>57000</v>
      </c>
      <c r="H9" s="77">
        <v>8000</v>
      </c>
      <c r="I9" s="77"/>
      <c r="J9" s="77">
        <v>2651246</v>
      </c>
      <c r="K9" s="77">
        <v>4754</v>
      </c>
      <c r="L9" s="80"/>
      <c r="M9" s="80">
        <v>10000</v>
      </c>
      <c r="N9" s="202" t="s">
        <v>2</v>
      </c>
    </row>
    <row r="10" spans="1:14" s="23" customFormat="1" ht="34.5" customHeight="1" thickBot="1">
      <c r="A10" s="129" t="s">
        <v>7</v>
      </c>
      <c r="B10" s="128" t="s">
        <v>52</v>
      </c>
      <c r="C10" s="125">
        <v>3112</v>
      </c>
      <c r="D10" s="77">
        <v>130000</v>
      </c>
      <c r="E10" s="130">
        <f t="shared" si="1"/>
        <v>130000</v>
      </c>
      <c r="F10" s="77"/>
      <c r="G10" s="77"/>
      <c r="H10" s="77"/>
      <c r="I10" s="77"/>
      <c r="J10" s="77">
        <v>130000</v>
      </c>
      <c r="K10" s="77"/>
      <c r="L10" s="80"/>
      <c r="M10" s="80">
        <v>3112</v>
      </c>
      <c r="N10" s="203"/>
    </row>
    <row r="11" spans="1:14" s="23" customFormat="1" ht="42.75" customHeight="1" thickBot="1">
      <c r="A11" s="129" t="s">
        <v>8</v>
      </c>
      <c r="B11" s="131" t="s">
        <v>32</v>
      </c>
      <c r="C11" s="132"/>
      <c r="D11" s="77">
        <f>164000+65000</f>
        <v>229000</v>
      </c>
      <c r="E11" s="124">
        <f t="shared" si="1"/>
        <v>229000</v>
      </c>
      <c r="F11" s="77"/>
      <c r="G11" s="77"/>
      <c r="H11" s="77"/>
      <c r="I11" s="77"/>
      <c r="J11" s="77">
        <f>159000+65000</f>
        <v>224000</v>
      </c>
      <c r="K11" s="77">
        <v>5000</v>
      </c>
      <c r="L11" s="80"/>
      <c r="M11" s="80"/>
      <c r="N11" s="203"/>
    </row>
    <row r="12" spans="1:14" s="25" customFormat="1" ht="48.2" customHeight="1" thickBot="1">
      <c r="A12" s="121" t="s">
        <v>9</v>
      </c>
      <c r="B12" s="29" t="s">
        <v>31</v>
      </c>
      <c r="C12" s="132">
        <v>1000</v>
      </c>
      <c r="D12" s="77">
        <v>213000</v>
      </c>
      <c r="E12" s="124">
        <f t="shared" si="1"/>
        <v>213000</v>
      </c>
      <c r="F12" s="77"/>
      <c r="G12" s="77"/>
      <c r="H12" s="77"/>
      <c r="I12" s="77"/>
      <c r="J12" s="77">
        <v>193000</v>
      </c>
      <c r="K12" s="77">
        <v>20000</v>
      </c>
      <c r="L12" s="80"/>
      <c r="M12" s="80">
        <v>1000</v>
      </c>
      <c r="N12" s="204"/>
    </row>
    <row r="13" spans="1:14" s="23" customFormat="1" ht="38.25" customHeight="1" thickBot="1">
      <c r="A13" s="121" t="s">
        <v>10</v>
      </c>
      <c r="B13" s="131" t="s">
        <v>30</v>
      </c>
      <c r="C13" s="133"/>
      <c r="D13" s="77">
        <v>31000</v>
      </c>
      <c r="E13" s="77">
        <f t="shared" si="1"/>
        <v>31000</v>
      </c>
      <c r="F13" s="77"/>
      <c r="G13" s="77"/>
      <c r="H13" s="77"/>
      <c r="I13" s="77"/>
      <c r="J13" s="77"/>
      <c r="K13" s="77">
        <v>31000</v>
      </c>
      <c r="L13" s="80"/>
      <c r="M13" s="80"/>
      <c r="N13" s="141" t="s">
        <v>42</v>
      </c>
    </row>
    <row r="14" spans="1:14" s="23" customFormat="1" ht="36" customHeight="1" thickBot="1">
      <c r="A14" s="134" t="s">
        <v>11</v>
      </c>
      <c r="B14" s="135" t="s">
        <v>119</v>
      </c>
      <c r="C14" s="133"/>
      <c r="D14" s="77">
        <v>25000</v>
      </c>
      <c r="E14" s="77">
        <f t="shared" si="1"/>
        <v>25000</v>
      </c>
      <c r="F14" s="124"/>
      <c r="G14" s="124"/>
      <c r="H14" s="124"/>
      <c r="I14" s="124"/>
      <c r="J14" s="124">
        <v>5000</v>
      </c>
      <c r="K14" s="124">
        <v>20000</v>
      </c>
      <c r="L14" s="123"/>
      <c r="M14" s="123"/>
      <c r="N14" s="84" t="s">
        <v>37</v>
      </c>
    </row>
    <row r="15" spans="1:14" s="23" customFormat="1" ht="36" customHeight="1" thickBot="1">
      <c r="A15" s="134" t="s">
        <v>12</v>
      </c>
      <c r="B15" s="135" t="s">
        <v>51</v>
      </c>
      <c r="C15" s="136">
        <v>1558</v>
      </c>
      <c r="D15" s="124">
        <v>1400000</v>
      </c>
      <c r="E15" s="124">
        <f t="shared" ref="E15:E47" si="2">SUM(F15:K15)</f>
        <v>1400000</v>
      </c>
      <c r="F15" s="124"/>
      <c r="G15" s="124"/>
      <c r="H15" s="124"/>
      <c r="I15" s="124"/>
      <c r="J15" s="124">
        <v>1388000</v>
      </c>
      <c r="K15" s="124">
        <v>12000</v>
      </c>
      <c r="L15" s="123"/>
      <c r="M15" s="123">
        <v>1558</v>
      </c>
      <c r="N15" s="116" t="s">
        <v>29</v>
      </c>
    </row>
    <row r="16" spans="1:14" s="23" customFormat="1" ht="36" customHeight="1" thickBot="1">
      <c r="A16" s="137">
        <v>10</v>
      </c>
      <c r="B16" s="131" t="s">
        <v>129</v>
      </c>
      <c r="C16" s="133"/>
      <c r="D16" s="77">
        <f>317000-25000</f>
        <v>292000</v>
      </c>
      <c r="E16" s="77">
        <f t="shared" si="2"/>
        <v>292000</v>
      </c>
      <c r="F16" s="77"/>
      <c r="G16" s="77">
        <v>35000</v>
      </c>
      <c r="H16" s="77">
        <v>5000</v>
      </c>
      <c r="I16" s="77"/>
      <c r="J16" s="77">
        <f>257000-5000</f>
        <v>252000</v>
      </c>
      <c r="K16" s="77"/>
      <c r="L16" s="80"/>
      <c r="M16" s="80"/>
      <c r="N16" s="205" t="s">
        <v>37</v>
      </c>
    </row>
    <row r="17" spans="1:14" s="23" customFormat="1" ht="36" customHeight="1" thickBot="1">
      <c r="A17" s="137">
        <v>11</v>
      </c>
      <c r="B17" s="131" t="s">
        <v>28</v>
      </c>
      <c r="C17" s="133"/>
      <c r="D17" s="77">
        <v>200000</v>
      </c>
      <c r="E17" s="77">
        <f t="shared" si="2"/>
        <v>200000</v>
      </c>
      <c r="F17" s="77"/>
      <c r="G17" s="80"/>
      <c r="H17" s="80"/>
      <c r="I17" s="80"/>
      <c r="J17" s="80">
        <v>200000</v>
      </c>
      <c r="K17" s="80"/>
      <c r="L17" s="80"/>
      <c r="M17" s="80"/>
      <c r="N17" s="206"/>
    </row>
    <row r="18" spans="1:14" s="20" customFormat="1" ht="36.75" customHeight="1" thickBot="1">
      <c r="A18" s="138">
        <v>15</v>
      </c>
      <c r="B18" s="139" t="s">
        <v>24</v>
      </c>
      <c r="C18" s="136"/>
      <c r="D18" s="124">
        <v>123000</v>
      </c>
      <c r="E18" s="124">
        <f t="shared" ref="E18:E19" si="3">SUM(F18:K18)</f>
        <v>123000</v>
      </c>
      <c r="F18" s="124"/>
      <c r="G18" s="124">
        <v>6000</v>
      </c>
      <c r="H18" s="124"/>
      <c r="I18" s="124"/>
      <c r="J18" s="124">
        <v>90500</v>
      </c>
      <c r="K18" s="124">
        <v>26500</v>
      </c>
      <c r="L18" s="123"/>
      <c r="M18" s="123"/>
      <c r="N18" s="43" t="s">
        <v>23</v>
      </c>
    </row>
    <row r="19" spans="1:14" s="20" customFormat="1" ht="36.75" customHeight="1" thickBot="1">
      <c r="A19" s="138">
        <v>17</v>
      </c>
      <c r="B19" s="139" t="s">
        <v>126</v>
      </c>
      <c r="C19" s="136"/>
      <c r="D19" s="124">
        <f>8000+5000</f>
        <v>13000</v>
      </c>
      <c r="E19" s="124">
        <f t="shared" si="3"/>
        <v>13000</v>
      </c>
      <c r="F19" s="124"/>
      <c r="G19" s="124">
        <v>5000</v>
      </c>
      <c r="H19" s="124"/>
      <c r="I19" s="124"/>
      <c r="J19" s="124"/>
      <c r="K19" s="124">
        <v>8000</v>
      </c>
      <c r="L19" s="123"/>
      <c r="M19" s="123"/>
      <c r="N19" s="43" t="s">
        <v>37</v>
      </c>
    </row>
    <row r="20" spans="1:14" s="23" customFormat="1" ht="48.75" customHeight="1" thickBot="1">
      <c r="A20" s="44">
        <v>12</v>
      </c>
      <c r="B20" s="51" t="s">
        <v>54</v>
      </c>
      <c r="C20" s="107"/>
      <c r="D20" s="59">
        <v>930000</v>
      </c>
      <c r="E20" s="59">
        <f t="shared" si="2"/>
        <v>930000</v>
      </c>
      <c r="F20" s="59"/>
      <c r="G20" s="59">
        <v>200000</v>
      </c>
      <c r="H20" s="59">
        <v>15000</v>
      </c>
      <c r="I20" s="59"/>
      <c r="J20" s="59">
        <v>690000</v>
      </c>
      <c r="K20" s="59">
        <v>25000</v>
      </c>
      <c r="L20" s="60"/>
      <c r="M20" s="60"/>
      <c r="N20" s="142" t="s">
        <v>44</v>
      </c>
    </row>
    <row r="21" spans="1:14" s="21" customFormat="1" ht="61.5" thickBot="1">
      <c r="A21" s="22">
        <v>13</v>
      </c>
      <c r="B21" s="45" t="s">
        <v>124</v>
      </c>
      <c r="C21" s="107"/>
      <c r="D21" s="59">
        <v>3266000</v>
      </c>
      <c r="E21" s="59">
        <f t="shared" si="2"/>
        <v>3266000</v>
      </c>
      <c r="F21" s="61"/>
      <c r="G21" s="61"/>
      <c r="H21" s="61"/>
      <c r="I21" s="61"/>
      <c r="J21" s="61">
        <v>50000</v>
      </c>
      <c r="K21" s="61">
        <v>3216000</v>
      </c>
      <c r="L21" s="62"/>
      <c r="M21" s="62"/>
      <c r="N21" s="143" t="s">
        <v>45</v>
      </c>
    </row>
    <row r="22" spans="1:14" s="23" customFormat="1" ht="43.5" customHeight="1" thickBot="1">
      <c r="A22" s="22">
        <v>16</v>
      </c>
      <c r="B22" s="140" t="s">
        <v>55</v>
      </c>
      <c r="C22" s="107"/>
      <c r="D22" s="59">
        <f>D23+D25+D27+D31+D33+D38</f>
        <v>3328000</v>
      </c>
      <c r="E22" s="59">
        <f t="shared" si="2"/>
        <v>3328000</v>
      </c>
      <c r="F22" s="61">
        <f t="shared" ref="F22:K22" si="4">F23+F25+F27+F31+F33+F38</f>
        <v>1493320</v>
      </c>
      <c r="G22" s="61">
        <f t="shared" si="4"/>
        <v>736253</v>
      </c>
      <c r="H22" s="61">
        <f t="shared" si="4"/>
        <v>300666</v>
      </c>
      <c r="I22" s="61">
        <f t="shared" si="4"/>
        <v>0</v>
      </c>
      <c r="J22" s="61">
        <f t="shared" si="4"/>
        <v>741761</v>
      </c>
      <c r="K22" s="61">
        <f t="shared" si="4"/>
        <v>56000</v>
      </c>
      <c r="L22" s="62"/>
      <c r="M22" s="62"/>
      <c r="N22" s="82" t="s">
        <v>23</v>
      </c>
    </row>
    <row r="23" spans="1:14" s="23" customFormat="1" ht="35.25" customHeight="1" thickBot="1">
      <c r="A23" s="92" t="s">
        <v>56</v>
      </c>
      <c r="B23" s="24" t="s">
        <v>64</v>
      </c>
      <c r="C23" s="104"/>
      <c r="D23" s="58">
        <f>D24</f>
        <v>34669</v>
      </c>
      <c r="E23" s="58">
        <f t="shared" si="2"/>
        <v>34669</v>
      </c>
      <c r="F23" s="58">
        <f t="shared" ref="F23:H23" si="5">F24</f>
        <v>0</v>
      </c>
      <c r="G23" s="58">
        <f t="shared" si="5"/>
        <v>14669</v>
      </c>
      <c r="H23" s="58">
        <f t="shared" si="5"/>
        <v>0</v>
      </c>
      <c r="I23" s="58"/>
      <c r="J23" s="58">
        <f t="shared" ref="J23:M23" si="6">J24</f>
        <v>20000</v>
      </c>
      <c r="K23" s="58">
        <f t="shared" si="6"/>
        <v>0</v>
      </c>
      <c r="L23" s="58">
        <f t="shared" si="6"/>
        <v>0</v>
      </c>
      <c r="M23" s="58">
        <f t="shared" si="6"/>
        <v>0</v>
      </c>
      <c r="N23" s="200" t="s">
        <v>23</v>
      </c>
    </row>
    <row r="24" spans="1:14" s="23" customFormat="1" ht="35.25" customHeight="1" thickBot="1">
      <c r="A24" s="89" t="s">
        <v>65</v>
      </c>
      <c r="B24" s="83" t="s">
        <v>66</v>
      </c>
      <c r="C24" s="108"/>
      <c r="D24" s="78">
        <f>E24</f>
        <v>34669</v>
      </c>
      <c r="E24" s="78">
        <f t="shared" si="2"/>
        <v>34669</v>
      </c>
      <c r="F24" s="78"/>
      <c r="G24" s="78">
        <f>14617+52</f>
        <v>14669</v>
      </c>
      <c r="H24" s="78"/>
      <c r="I24" s="78"/>
      <c r="J24" s="78">
        <v>20000</v>
      </c>
      <c r="K24" s="78"/>
      <c r="L24" s="79"/>
      <c r="M24" s="93"/>
      <c r="N24" s="211"/>
    </row>
    <row r="25" spans="1:14" s="23" customFormat="1" ht="35.25" customHeight="1" thickBot="1">
      <c r="A25" s="92" t="s">
        <v>57</v>
      </c>
      <c r="B25" s="24" t="s">
        <v>67</v>
      </c>
      <c r="C25" s="104"/>
      <c r="D25" s="58">
        <f>D26</f>
        <v>821717</v>
      </c>
      <c r="E25" s="58">
        <f t="shared" si="2"/>
        <v>821717</v>
      </c>
      <c r="F25" s="58">
        <f t="shared" ref="F25:H25" si="7">F26</f>
        <v>0</v>
      </c>
      <c r="G25" s="58">
        <f t="shared" si="7"/>
        <v>669571</v>
      </c>
      <c r="H25" s="58">
        <f t="shared" si="7"/>
        <v>0</v>
      </c>
      <c r="I25" s="58"/>
      <c r="J25" s="58">
        <f t="shared" ref="J25:M25" si="8">J26</f>
        <v>132146</v>
      </c>
      <c r="K25" s="58">
        <f t="shared" si="8"/>
        <v>20000</v>
      </c>
      <c r="L25" s="58">
        <f t="shared" si="8"/>
        <v>0</v>
      </c>
      <c r="M25" s="58">
        <f t="shared" si="8"/>
        <v>0</v>
      </c>
      <c r="N25" s="200" t="s">
        <v>23</v>
      </c>
    </row>
    <row r="26" spans="1:14" s="23" customFormat="1" ht="35.25" customHeight="1" thickBot="1">
      <c r="A26" s="98" t="s">
        <v>68</v>
      </c>
      <c r="B26" s="99" t="s">
        <v>69</v>
      </c>
      <c r="C26" s="114"/>
      <c r="D26" s="78">
        <f>E26</f>
        <v>821717</v>
      </c>
      <c r="E26" s="78">
        <f t="shared" si="2"/>
        <v>821717</v>
      </c>
      <c r="F26" s="78"/>
      <c r="G26" s="78">
        <v>669571</v>
      </c>
      <c r="H26" s="78"/>
      <c r="I26" s="100"/>
      <c r="J26" s="78">
        <v>132146</v>
      </c>
      <c r="K26" s="78">
        <v>20000</v>
      </c>
      <c r="L26" s="101"/>
      <c r="M26" s="102"/>
      <c r="N26" s="201"/>
    </row>
    <row r="27" spans="1:14" s="23" customFormat="1" ht="35.25" customHeight="1" thickBot="1">
      <c r="A27" s="92" t="s">
        <v>58</v>
      </c>
      <c r="B27" s="24" t="s">
        <v>70</v>
      </c>
      <c r="C27" s="104"/>
      <c r="D27" s="58">
        <f>SUM(D28:D30)</f>
        <v>161335</v>
      </c>
      <c r="E27" s="58">
        <f t="shared" si="2"/>
        <v>161335</v>
      </c>
      <c r="F27" s="58">
        <f t="shared" ref="F27:H27" si="9">SUM(F28:F30)</f>
        <v>0</v>
      </c>
      <c r="G27" s="58">
        <f t="shared" si="9"/>
        <v>0</v>
      </c>
      <c r="H27" s="58">
        <f t="shared" si="9"/>
        <v>0</v>
      </c>
      <c r="I27" s="58"/>
      <c r="J27" s="58">
        <f t="shared" ref="J27:M27" si="10">SUM(J28:J30)</f>
        <v>126335</v>
      </c>
      <c r="K27" s="58">
        <f t="shared" si="10"/>
        <v>35000</v>
      </c>
      <c r="L27" s="58">
        <f t="shared" si="10"/>
        <v>0</v>
      </c>
      <c r="M27" s="58">
        <f t="shared" si="10"/>
        <v>0</v>
      </c>
      <c r="N27" s="97"/>
    </row>
    <row r="28" spans="1:14" s="23" customFormat="1" ht="35.25" customHeight="1">
      <c r="A28" s="91" t="s">
        <v>71</v>
      </c>
      <c r="B28" s="48" t="s">
        <v>72</v>
      </c>
      <c r="C28" s="109"/>
      <c r="D28" s="52">
        <f>E28</f>
        <v>144835</v>
      </c>
      <c r="E28" s="52">
        <f t="shared" si="2"/>
        <v>144835</v>
      </c>
      <c r="F28" s="52"/>
      <c r="G28" s="52"/>
      <c r="H28" s="52"/>
      <c r="I28" s="52"/>
      <c r="J28" s="52">
        <v>109835</v>
      </c>
      <c r="K28" s="52">
        <v>35000</v>
      </c>
      <c r="L28" s="67"/>
      <c r="M28" s="68"/>
      <c r="N28" s="117" t="s">
        <v>23</v>
      </c>
    </row>
    <row r="29" spans="1:14" s="23" customFormat="1" ht="31.5">
      <c r="A29" s="88" t="s">
        <v>73</v>
      </c>
      <c r="B29" s="47" t="s">
        <v>74</v>
      </c>
      <c r="C29" s="105"/>
      <c r="D29" s="53"/>
      <c r="E29" s="53">
        <f t="shared" si="2"/>
        <v>0</v>
      </c>
      <c r="F29" s="53"/>
      <c r="G29" s="53"/>
      <c r="H29" s="53"/>
      <c r="I29" s="53"/>
      <c r="J29" s="53"/>
      <c r="K29" s="53"/>
      <c r="L29" s="69"/>
      <c r="M29" s="70"/>
      <c r="N29" s="85" t="s">
        <v>38</v>
      </c>
    </row>
    <row r="30" spans="1:14" s="23" customFormat="1" ht="35.25" customHeight="1" thickBot="1">
      <c r="A30" s="90" t="s">
        <v>75</v>
      </c>
      <c r="B30" s="49" t="s">
        <v>76</v>
      </c>
      <c r="C30" s="110"/>
      <c r="D30" s="73">
        <f>E30</f>
        <v>16500</v>
      </c>
      <c r="E30" s="73">
        <f t="shared" si="2"/>
        <v>16500</v>
      </c>
      <c r="F30" s="73"/>
      <c r="G30" s="73"/>
      <c r="H30" s="73"/>
      <c r="I30" s="73"/>
      <c r="J30" s="73">
        <v>16500</v>
      </c>
      <c r="K30" s="73"/>
      <c r="L30" s="74"/>
      <c r="M30" s="75"/>
      <c r="N30" s="117" t="s">
        <v>36</v>
      </c>
    </row>
    <row r="31" spans="1:14" s="23" customFormat="1" ht="35.25" customHeight="1" thickBot="1">
      <c r="A31" s="92" t="s">
        <v>59</v>
      </c>
      <c r="B31" s="24" t="s">
        <v>62</v>
      </c>
      <c r="C31" s="104"/>
      <c r="D31" s="58">
        <f>D32</f>
        <v>37013</v>
      </c>
      <c r="E31" s="58">
        <f t="shared" si="2"/>
        <v>37013</v>
      </c>
      <c r="F31" s="58">
        <f t="shared" ref="F31:H31" si="11">F32</f>
        <v>0</v>
      </c>
      <c r="G31" s="58">
        <f t="shared" si="11"/>
        <v>37013</v>
      </c>
      <c r="H31" s="58">
        <f t="shared" si="11"/>
        <v>0</v>
      </c>
      <c r="I31" s="58"/>
      <c r="J31" s="58">
        <f t="shared" ref="J31:M31" si="12">J32</f>
        <v>0</v>
      </c>
      <c r="K31" s="58">
        <f t="shared" si="12"/>
        <v>0</v>
      </c>
      <c r="L31" s="58">
        <f t="shared" si="12"/>
        <v>0</v>
      </c>
      <c r="M31" s="58">
        <f t="shared" si="12"/>
        <v>0</v>
      </c>
      <c r="N31" s="200" t="s">
        <v>23</v>
      </c>
    </row>
    <row r="32" spans="1:14" s="23" customFormat="1" ht="35.25" customHeight="1" thickBot="1">
      <c r="A32" s="89" t="s">
        <v>77</v>
      </c>
      <c r="B32" s="83" t="s">
        <v>78</v>
      </c>
      <c r="C32" s="108"/>
      <c r="D32" s="78">
        <f>E32</f>
        <v>37013</v>
      </c>
      <c r="E32" s="78">
        <f t="shared" si="2"/>
        <v>37013</v>
      </c>
      <c r="F32" s="78"/>
      <c r="G32" s="78">
        <v>37013</v>
      </c>
      <c r="H32" s="78"/>
      <c r="I32" s="78"/>
      <c r="J32" s="78"/>
      <c r="K32" s="78"/>
      <c r="L32" s="79"/>
      <c r="M32" s="93"/>
      <c r="N32" s="201"/>
    </row>
    <row r="33" spans="1:14" s="23" customFormat="1" ht="35.25" customHeight="1" thickBot="1">
      <c r="A33" s="92" t="s">
        <v>60</v>
      </c>
      <c r="B33" s="24" t="s">
        <v>79</v>
      </c>
      <c r="C33" s="104"/>
      <c r="D33" s="58">
        <f>SUM(D34:D37)</f>
        <v>481280</v>
      </c>
      <c r="E33" s="58">
        <f t="shared" si="2"/>
        <v>481280</v>
      </c>
      <c r="F33" s="58">
        <f t="shared" ref="F33:H33" si="13">SUM(F34:F37)</f>
        <v>0</v>
      </c>
      <c r="G33" s="58">
        <f t="shared" si="13"/>
        <v>15000</v>
      </c>
      <c r="H33" s="58">
        <f t="shared" si="13"/>
        <v>2000</v>
      </c>
      <c r="I33" s="58"/>
      <c r="J33" s="58">
        <f t="shared" ref="J33:M33" si="14">SUM(J34:J37)</f>
        <v>463280</v>
      </c>
      <c r="K33" s="58">
        <f t="shared" si="14"/>
        <v>1000</v>
      </c>
      <c r="L33" s="58">
        <f t="shared" si="14"/>
        <v>0</v>
      </c>
      <c r="M33" s="58">
        <f t="shared" si="14"/>
        <v>0</v>
      </c>
      <c r="N33" s="96"/>
    </row>
    <row r="34" spans="1:14" s="23" customFormat="1" ht="35.25" customHeight="1">
      <c r="A34" s="91" t="s">
        <v>80</v>
      </c>
      <c r="B34" s="48" t="s">
        <v>81</v>
      </c>
      <c r="C34" s="109"/>
      <c r="D34" s="52">
        <f>E34</f>
        <v>136280</v>
      </c>
      <c r="E34" s="52">
        <f t="shared" si="2"/>
        <v>136280</v>
      </c>
      <c r="F34" s="52"/>
      <c r="G34" s="52"/>
      <c r="H34" s="52"/>
      <c r="I34" s="52"/>
      <c r="J34" s="52">
        <v>136280</v>
      </c>
      <c r="K34" s="52"/>
      <c r="L34" s="67"/>
      <c r="M34" s="68"/>
      <c r="N34" s="117" t="s">
        <v>23</v>
      </c>
    </row>
    <row r="35" spans="1:14" s="23" customFormat="1" ht="31.5">
      <c r="A35" s="88" t="s">
        <v>82</v>
      </c>
      <c r="B35" s="47" t="s">
        <v>83</v>
      </c>
      <c r="C35" s="105"/>
      <c r="D35" s="53"/>
      <c r="E35" s="53">
        <f t="shared" si="2"/>
        <v>0</v>
      </c>
      <c r="F35" s="53"/>
      <c r="G35" s="53"/>
      <c r="H35" s="53"/>
      <c r="I35" s="53"/>
      <c r="J35" s="53"/>
      <c r="K35" s="53"/>
      <c r="L35" s="69"/>
      <c r="M35" s="70"/>
      <c r="N35" s="85" t="s">
        <v>38</v>
      </c>
    </row>
    <row r="36" spans="1:14" s="23" customFormat="1" ht="35.25" customHeight="1">
      <c r="A36" s="88" t="s">
        <v>84</v>
      </c>
      <c r="B36" s="47" t="s">
        <v>85</v>
      </c>
      <c r="C36" s="105"/>
      <c r="D36" s="53">
        <f>E36</f>
        <v>345000</v>
      </c>
      <c r="E36" s="53">
        <f t="shared" si="2"/>
        <v>345000</v>
      </c>
      <c r="F36" s="53"/>
      <c r="G36" s="53">
        <v>15000</v>
      </c>
      <c r="H36" s="53">
        <v>2000</v>
      </c>
      <c r="I36" s="53"/>
      <c r="J36" s="53">
        <f>345000-17000-1000</f>
        <v>327000</v>
      </c>
      <c r="K36" s="53">
        <v>1000</v>
      </c>
      <c r="L36" s="69"/>
      <c r="M36" s="70"/>
      <c r="N36" s="85" t="s">
        <v>2</v>
      </c>
    </row>
    <row r="37" spans="1:14" s="23" customFormat="1" ht="35.25" customHeight="1" thickBot="1">
      <c r="A37" s="90" t="s">
        <v>86</v>
      </c>
      <c r="B37" s="49" t="s">
        <v>87</v>
      </c>
      <c r="C37" s="110"/>
      <c r="D37" s="73"/>
      <c r="E37" s="73">
        <f t="shared" si="2"/>
        <v>0</v>
      </c>
      <c r="F37" s="73"/>
      <c r="G37" s="73"/>
      <c r="H37" s="73"/>
      <c r="I37" s="73"/>
      <c r="J37" s="73"/>
      <c r="K37" s="73"/>
      <c r="L37" s="74"/>
      <c r="M37" s="75"/>
      <c r="N37" s="103" t="s">
        <v>29</v>
      </c>
    </row>
    <row r="38" spans="1:14" s="23" customFormat="1" ht="35.25" customHeight="1" thickBot="1">
      <c r="A38" s="92" t="s">
        <v>61</v>
      </c>
      <c r="B38" s="24" t="s">
        <v>63</v>
      </c>
      <c r="C38" s="104"/>
      <c r="D38" s="58">
        <f>SUM(D39:D47)</f>
        <v>1791986</v>
      </c>
      <c r="E38" s="58">
        <f t="shared" si="2"/>
        <v>1791986</v>
      </c>
      <c r="F38" s="58">
        <f t="shared" ref="F38:H38" si="15">SUM(F39:F47)</f>
        <v>1493320</v>
      </c>
      <c r="G38" s="58">
        <f t="shared" si="15"/>
        <v>0</v>
      </c>
      <c r="H38" s="58">
        <f t="shared" si="15"/>
        <v>298666</v>
      </c>
      <c r="I38" s="58"/>
      <c r="J38" s="58">
        <f t="shared" ref="J38:M38" si="16">SUM(J39:J47)</f>
        <v>0</v>
      </c>
      <c r="K38" s="58">
        <f t="shared" si="16"/>
        <v>0</v>
      </c>
      <c r="L38" s="58">
        <f t="shared" si="16"/>
        <v>0</v>
      </c>
      <c r="M38" s="58">
        <f t="shared" si="16"/>
        <v>0</v>
      </c>
      <c r="N38" s="212" t="s">
        <v>37</v>
      </c>
    </row>
    <row r="39" spans="1:14" s="23" customFormat="1" ht="35.25" customHeight="1">
      <c r="A39" s="91" t="s">
        <v>88</v>
      </c>
      <c r="B39" s="48" t="s">
        <v>89</v>
      </c>
      <c r="C39" s="109"/>
      <c r="D39" s="52">
        <f>E39</f>
        <v>943800</v>
      </c>
      <c r="E39" s="53">
        <f t="shared" si="2"/>
        <v>943800</v>
      </c>
      <c r="F39" s="52">
        <v>786500</v>
      </c>
      <c r="G39" s="53"/>
      <c r="H39" s="52">
        <v>157300</v>
      </c>
      <c r="I39" s="52"/>
      <c r="J39" s="52"/>
      <c r="K39" s="52"/>
      <c r="L39" s="67"/>
      <c r="M39" s="68"/>
      <c r="N39" s="212"/>
    </row>
    <row r="40" spans="1:14" s="23" customFormat="1" ht="35.25" customHeight="1">
      <c r="A40" s="88" t="s">
        <v>90</v>
      </c>
      <c r="B40" s="47" t="s">
        <v>91</v>
      </c>
      <c r="C40" s="105"/>
      <c r="D40" s="53">
        <f t="shared" ref="D40:D47" si="17">E40</f>
        <v>208000</v>
      </c>
      <c r="E40" s="53">
        <f t="shared" si="2"/>
        <v>208000</v>
      </c>
      <c r="F40" s="52">
        <v>173333</v>
      </c>
      <c r="G40" s="53"/>
      <c r="H40" s="52">
        <v>34667</v>
      </c>
      <c r="I40" s="53"/>
      <c r="J40" s="53"/>
      <c r="K40" s="53"/>
      <c r="L40" s="69"/>
      <c r="M40" s="70"/>
      <c r="N40" s="212"/>
    </row>
    <row r="41" spans="1:14" s="23" customFormat="1" ht="35.25" customHeight="1">
      <c r="A41" s="88" t="s">
        <v>92</v>
      </c>
      <c r="B41" s="47" t="s">
        <v>93</v>
      </c>
      <c r="C41" s="105"/>
      <c r="D41" s="53">
        <f t="shared" si="17"/>
        <v>227200</v>
      </c>
      <c r="E41" s="53">
        <f t="shared" si="2"/>
        <v>227200</v>
      </c>
      <c r="F41" s="52">
        <v>189333</v>
      </c>
      <c r="G41" s="53"/>
      <c r="H41" s="52">
        <v>37867</v>
      </c>
      <c r="I41" s="53"/>
      <c r="J41" s="53"/>
      <c r="K41" s="53"/>
      <c r="L41" s="69"/>
      <c r="M41" s="70"/>
      <c r="N41" s="212"/>
    </row>
    <row r="42" spans="1:14" s="23" customFormat="1" ht="35.25" customHeight="1">
      <c r="A42" s="88" t="s">
        <v>94</v>
      </c>
      <c r="B42" s="47" t="s">
        <v>95</v>
      </c>
      <c r="C42" s="105"/>
      <c r="D42" s="53">
        <f t="shared" si="17"/>
        <v>93800</v>
      </c>
      <c r="E42" s="53">
        <f t="shared" si="2"/>
        <v>93800</v>
      </c>
      <c r="F42" s="52">
        <v>78167</v>
      </c>
      <c r="G42" s="53"/>
      <c r="H42" s="52">
        <v>15633</v>
      </c>
      <c r="I42" s="53"/>
      <c r="J42" s="53"/>
      <c r="K42" s="53"/>
      <c r="L42" s="69"/>
      <c r="M42" s="70"/>
      <c r="N42" s="212"/>
    </row>
    <row r="43" spans="1:14" s="23" customFormat="1" ht="35.25" customHeight="1">
      <c r="A43" s="88" t="s">
        <v>96</v>
      </c>
      <c r="B43" s="47" t="s">
        <v>97</v>
      </c>
      <c r="C43" s="105"/>
      <c r="D43" s="53">
        <f t="shared" si="17"/>
        <v>82000</v>
      </c>
      <c r="E43" s="53">
        <f t="shared" si="2"/>
        <v>82000</v>
      </c>
      <c r="F43" s="52">
        <v>68333</v>
      </c>
      <c r="G43" s="53"/>
      <c r="H43" s="52">
        <v>13667</v>
      </c>
      <c r="I43" s="53"/>
      <c r="J43" s="53"/>
      <c r="K43" s="53"/>
      <c r="L43" s="69"/>
      <c r="M43" s="70"/>
      <c r="N43" s="212"/>
    </row>
    <row r="44" spans="1:14" s="23" customFormat="1" ht="35.25" customHeight="1">
      <c r="A44" s="88" t="s">
        <v>98</v>
      </c>
      <c r="B44" s="47" t="s">
        <v>99</v>
      </c>
      <c r="C44" s="105"/>
      <c r="D44" s="53">
        <f t="shared" si="17"/>
        <v>12000</v>
      </c>
      <c r="E44" s="53">
        <f t="shared" si="2"/>
        <v>12000</v>
      </c>
      <c r="F44" s="52">
        <v>10000</v>
      </c>
      <c r="G44" s="53"/>
      <c r="H44" s="52">
        <v>2000</v>
      </c>
      <c r="I44" s="53"/>
      <c r="J44" s="53"/>
      <c r="K44" s="53"/>
      <c r="L44" s="69"/>
      <c r="M44" s="70"/>
      <c r="N44" s="212"/>
    </row>
    <row r="45" spans="1:14" s="23" customFormat="1" ht="35.25" customHeight="1">
      <c r="A45" s="88" t="s">
        <v>100</v>
      </c>
      <c r="B45" s="47" t="s">
        <v>101</v>
      </c>
      <c r="C45" s="105"/>
      <c r="D45" s="53">
        <f t="shared" si="17"/>
        <v>70000</v>
      </c>
      <c r="E45" s="53">
        <f t="shared" si="2"/>
        <v>70000</v>
      </c>
      <c r="F45" s="52">
        <v>58333</v>
      </c>
      <c r="G45" s="53"/>
      <c r="H45" s="52">
        <v>11667</v>
      </c>
      <c r="I45" s="53"/>
      <c r="J45" s="53"/>
      <c r="K45" s="53"/>
      <c r="L45" s="69"/>
      <c r="M45" s="70"/>
      <c r="N45" s="212"/>
    </row>
    <row r="46" spans="1:14" s="23" customFormat="1" ht="35.25" customHeight="1">
      <c r="A46" s="88" t="s">
        <v>102</v>
      </c>
      <c r="B46" s="47" t="s">
        <v>103</v>
      </c>
      <c r="C46" s="105"/>
      <c r="D46" s="53">
        <f t="shared" si="17"/>
        <v>52000</v>
      </c>
      <c r="E46" s="53">
        <f t="shared" si="2"/>
        <v>52000</v>
      </c>
      <c r="F46" s="52">
        <v>43333</v>
      </c>
      <c r="G46" s="53"/>
      <c r="H46" s="52">
        <v>8667</v>
      </c>
      <c r="I46" s="53"/>
      <c r="J46" s="53"/>
      <c r="K46" s="53"/>
      <c r="L46" s="69"/>
      <c r="M46" s="70"/>
      <c r="N46" s="212"/>
    </row>
    <row r="47" spans="1:14" s="23" customFormat="1" ht="35.25" customHeight="1" thickBot="1">
      <c r="A47" s="89" t="s">
        <v>105</v>
      </c>
      <c r="B47" s="83" t="s">
        <v>104</v>
      </c>
      <c r="C47" s="111"/>
      <c r="D47" s="63">
        <f t="shared" si="17"/>
        <v>103186</v>
      </c>
      <c r="E47" s="53">
        <f t="shared" si="2"/>
        <v>103186</v>
      </c>
      <c r="F47" s="52">
        <v>85988</v>
      </c>
      <c r="G47" s="53"/>
      <c r="H47" s="52">
        <v>17198</v>
      </c>
      <c r="I47" s="63"/>
      <c r="J47" s="63"/>
      <c r="K47" s="63"/>
      <c r="L47" s="94"/>
      <c r="M47" s="94"/>
      <c r="N47" s="213"/>
    </row>
    <row r="48" spans="1:14" s="20" customFormat="1" ht="36.75" customHeight="1" thickBot="1">
      <c r="A48" s="18">
        <v>14</v>
      </c>
      <c r="B48" s="45" t="s">
        <v>27</v>
      </c>
      <c r="C48" s="112"/>
      <c r="D48" s="61">
        <f>SUM(D49:D50)</f>
        <v>2600000</v>
      </c>
      <c r="E48" s="61"/>
      <c r="F48" s="61">
        <f>SUM(F49:F50)</f>
        <v>0</v>
      </c>
      <c r="G48" s="61">
        <f>SUM(G49:G50)</f>
        <v>0</v>
      </c>
      <c r="H48" s="61">
        <f>SUM(H49:H50)</f>
        <v>0</v>
      </c>
      <c r="I48" s="61">
        <f>SUM(I49:I50)</f>
        <v>0</v>
      </c>
      <c r="J48" s="61">
        <f>SUM(J49:J50)</f>
        <v>0</v>
      </c>
      <c r="K48" s="61">
        <f>SUM(K49:K50)</f>
        <v>0</v>
      </c>
      <c r="L48" s="62">
        <f>SUM(L49:L50)</f>
        <v>2600000</v>
      </c>
      <c r="M48" s="62">
        <f>SUM(M49:M50)</f>
        <v>0</v>
      </c>
      <c r="N48" s="95" t="s">
        <v>37</v>
      </c>
    </row>
    <row r="49" spans="1:14" s="17" customFormat="1" ht="48" customHeight="1">
      <c r="A49" s="86" t="s">
        <v>26</v>
      </c>
      <c r="B49" s="29" t="s">
        <v>122</v>
      </c>
      <c r="C49" s="106"/>
      <c r="D49" s="76">
        <v>2000000</v>
      </c>
      <c r="E49" s="81"/>
      <c r="F49" s="71"/>
      <c r="G49" s="72"/>
      <c r="H49" s="72"/>
      <c r="I49" s="72"/>
      <c r="J49" s="72"/>
      <c r="K49" s="72"/>
      <c r="L49" s="72">
        <v>2000000</v>
      </c>
      <c r="M49" s="72"/>
      <c r="N49" s="209"/>
    </row>
    <row r="50" spans="1:14" s="17" customFormat="1" ht="48" customHeight="1" thickBot="1">
      <c r="A50" s="19" t="s">
        <v>25</v>
      </c>
      <c r="B50" s="87" t="s">
        <v>123</v>
      </c>
      <c r="C50" s="115"/>
      <c r="D50" s="63">
        <v>600000</v>
      </c>
      <c r="E50" s="57"/>
      <c r="F50" s="56"/>
      <c r="G50" s="64"/>
      <c r="H50" s="64"/>
      <c r="I50" s="64"/>
      <c r="J50" s="64"/>
      <c r="K50" s="64"/>
      <c r="L50" s="64">
        <v>600000</v>
      </c>
      <c r="M50" s="64"/>
      <c r="N50" s="210"/>
    </row>
    <row r="51" spans="1:14" s="16" customFormat="1" ht="56.25" customHeight="1" thickBot="1">
      <c r="A51" s="207" t="s">
        <v>53</v>
      </c>
      <c r="B51" s="208"/>
      <c r="C51" s="113">
        <f>C6+C21+C48+C20+C22</f>
        <v>1135885</v>
      </c>
      <c r="D51" s="65">
        <f>D6+D21+D48+D20+D22</f>
        <v>32090000</v>
      </c>
      <c r="E51" s="65">
        <f>E6+E21+E48+E20+E22</f>
        <v>29508073</v>
      </c>
      <c r="F51" s="65">
        <f>F6+F21+F48+F20+F22</f>
        <v>14808893</v>
      </c>
      <c r="G51" s="65">
        <f>G6+G21+G48+G20+G22</f>
        <v>1039253</v>
      </c>
      <c r="H51" s="65">
        <f>H6+H21+H48+H20+H22</f>
        <v>2939604</v>
      </c>
      <c r="I51" s="65"/>
      <c r="J51" s="65">
        <f>J6+J21+J48+J20+J22</f>
        <v>6807307</v>
      </c>
      <c r="K51" s="65">
        <f>K6+K21+K48+K20+K22</f>
        <v>3913016</v>
      </c>
      <c r="L51" s="66">
        <f>L6+L21+L48+L20+L22</f>
        <v>2600000</v>
      </c>
      <c r="M51" s="66">
        <f>M6+M21+M48+M20+M22</f>
        <v>1153958</v>
      </c>
      <c r="N51" s="36"/>
    </row>
    <row r="52" spans="1:14" s="16" customFormat="1" ht="56.25" customHeight="1">
      <c r="A52" s="37"/>
      <c r="B52" s="50" t="s">
        <v>133</v>
      </c>
      <c r="C52" s="37"/>
      <c r="D52" s="37"/>
      <c r="E52" s="37"/>
      <c r="F52" s="37"/>
      <c r="G52" s="37"/>
      <c r="H52" s="37"/>
      <c r="I52" s="37"/>
      <c r="J52" s="37"/>
      <c r="K52" s="37"/>
      <c r="L52" s="42"/>
      <c r="M52" s="38"/>
      <c r="N52" s="39"/>
    </row>
    <row r="53" spans="1:14" ht="18">
      <c r="B53" s="15"/>
      <c r="C53" s="14"/>
      <c r="D53" s="14"/>
      <c r="E53" s="15"/>
      <c r="F53" s="14"/>
      <c r="G53" s="14"/>
      <c r="H53" s="14"/>
      <c r="I53" s="14"/>
      <c r="J53" s="14"/>
      <c r="K53" s="14"/>
      <c r="L53" s="14"/>
      <c r="M53" s="14"/>
      <c r="N53" s="13"/>
    </row>
    <row r="54" spans="1:14" ht="18">
      <c r="B54" s="15"/>
      <c r="C54" s="14"/>
      <c r="D54" s="14"/>
      <c r="E54" s="15"/>
      <c r="F54" s="14"/>
      <c r="G54" s="14"/>
      <c r="H54" s="14"/>
      <c r="I54" s="14"/>
      <c r="J54" s="14"/>
      <c r="K54" s="14"/>
      <c r="L54" s="14"/>
      <c r="M54" s="14"/>
      <c r="N54" s="13"/>
    </row>
  </sheetData>
  <mergeCells count="21">
    <mergeCell ref="J1:N1"/>
    <mergeCell ref="A4:A5"/>
    <mergeCell ref="B4:B5"/>
    <mergeCell ref="C4:C5"/>
    <mergeCell ref="D4:D5"/>
    <mergeCell ref="E4:E5"/>
    <mergeCell ref="F4:K4"/>
    <mergeCell ref="M4:M5"/>
    <mergeCell ref="N4:N5"/>
    <mergeCell ref="L4:L5"/>
    <mergeCell ref="H2:N2"/>
    <mergeCell ref="A3:N3"/>
    <mergeCell ref="N7:N8"/>
    <mergeCell ref="N9:N12"/>
    <mergeCell ref="N16:N17"/>
    <mergeCell ref="A51:B51"/>
    <mergeCell ref="N49:N50"/>
    <mergeCell ref="N23:N24"/>
    <mergeCell ref="N25:N26"/>
    <mergeCell ref="N31:N32"/>
    <mergeCell ref="N38:N47"/>
  </mergeCells>
  <printOptions horizontalCentered="1"/>
  <pageMargins left="0" right="0" top="0.39370078740157483" bottom="0" header="0" footer="0"/>
  <pageSetup paperSize="9" scale="36" orientation="landscape" cellComments="asDisplayed" verticalDpi="597" r:id="rId1"/>
  <rowBreaks count="1" manualBreakCount="1">
    <brk id="37" max="1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716EBB-0079-4F15-A232-9C596932AF7B}">
  <dimension ref="A1:U29"/>
  <sheetViews>
    <sheetView topLeftCell="A25" zoomScale="68" zoomScaleNormal="68" zoomScaleSheetLayoutView="63" workbookViewId="0">
      <selection activeCell="B52" sqref="B52"/>
    </sheetView>
  </sheetViews>
  <sheetFormatPr defaultRowHeight="15"/>
  <cols>
    <col min="1" max="1" width="14.42578125" style="224" customWidth="1"/>
    <col min="2" max="2" width="73.140625" style="225" customWidth="1"/>
    <col min="3" max="3" width="38" style="225" bestFit="1" customWidth="1"/>
    <col min="4" max="5" width="36.28515625" style="225" bestFit="1" customWidth="1"/>
    <col min="6" max="6" width="27.140625" style="225" bestFit="1" customWidth="1"/>
    <col min="7" max="7" width="26.28515625" style="225" bestFit="1" customWidth="1"/>
    <col min="8" max="8" width="27.140625" style="225" bestFit="1" customWidth="1"/>
    <col min="9" max="9" width="23.7109375" style="225" customWidth="1"/>
    <col min="10" max="10" width="27.140625" style="225" bestFit="1" customWidth="1"/>
    <col min="11" max="11" width="32.85546875" style="226" bestFit="1" customWidth="1"/>
    <col min="12" max="12" width="20.42578125" style="226" customWidth="1"/>
    <col min="13" max="13" width="22.7109375" style="227" customWidth="1"/>
    <col min="14" max="14" width="29.42578125" style="226" bestFit="1" customWidth="1"/>
    <col min="15" max="15" width="26.28515625" style="226" bestFit="1" customWidth="1"/>
    <col min="16" max="16" width="27.140625" style="230" bestFit="1" customWidth="1"/>
    <col min="17" max="17" width="26.140625" style="230" customWidth="1"/>
    <col min="18" max="18" width="30" style="225" customWidth="1"/>
    <col min="19" max="19" width="25.5703125" style="225" customWidth="1"/>
    <col min="20" max="20" width="28.42578125" style="225" bestFit="1" customWidth="1"/>
    <col min="21" max="21" width="34.85546875" style="225" customWidth="1"/>
    <col min="22" max="16384" width="9.140625" style="225"/>
  </cols>
  <sheetData>
    <row r="1" spans="1:21" ht="26.25" customHeight="1">
      <c r="P1" s="228" t="s">
        <v>190</v>
      </c>
      <c r="Q1" s="228"/>
      <c r="R1" s="228"/>
      <c r="S1" s="228"/>
      <c r="T1" s="228"/>
      <c r="U1" s="228"/>
    </row>
    <row r="2" spans="1:21" ht="26.25" customHeight="1">
      <c r="P2" s="229"/>
      <c r="Q2" s="229"/>
      <c r="R2" s="229"/>
      <c r="S2" s="229"/>
      <c r="T2" s="229"/>
      <c r="U2" s="229"/>
    </row>
    <row r="3" spans="1:21" ht="114.75" customHeight="1" thickBot="1"/>
    <row r="4" spans="1:21" s="244" customFormat="1" ht="88.5" customHeight="1">
      <c r="A4" s="231" t="s">
        <v>134</v>
      </c>
      <c r="B4" s="232" t="s">
        <v>0</v>
      </c>
      <c r="C4" s="233" t="s">
        <v>135</v>
      </c>
      <c r="D4" s="233"/>
      <c r="E4" s="233"/>
      <c r="F4" s="234" t="s">
        <v>136</v>
      </c>
      <c r="G4" s="235" t="s">
        <v>18</v>
      </c>
      <c r="H4" s="236"/>
      <c r="I4" s="237" t="s">
        <v>137</v>
      </c>
      <c r="J4" s="234" t="s">
        <v>138</v>
      </c>
      <c r="K4" s="238" t="s">
        <v>18</v>
      </c>
      <c r="L4" s="238"/>
      <c r="M4" s="238"/>
      <c r="N4" s="238"/>
      <c r="O4" s="239"/>
      <c r="P4" s="240" t="s">
        <v>139</v>
      </c>
      <c r="Q4" s="241" t="s">
        <v>140</v>
      </c>
      <c r="R4" s="242" t="s">
        <v>141</v>
      </c>
      <c r="S4" s="242"/>
      <c r="T4" s="242"/>
      <c r="U4" s="243" t="s">
        <v>1</v>
      </c>
    </row>
    <row r="5" spans="1:21" s="258" customFormat="1" ht="105.75" customHeight="1" thickBot="1">
      <c r="A5" s="245"/>
      <c r="B5" s="246"/>
      <c r="C5" s="247" t="s">
        <v>142</v>
      </c>
      <c r="D5" s="247" t="s">
        <v>143</v>
      </c>
      <c r="E5" s="247" t="s">
        <v>144</v>
      </c>
      <c r="F5" s="248"/>
      <c r="G5" s="249" t="s">
        <v>145</v>
      </c>
      <c r="H5" s="250" t="s">
        <v>146</v>
      </c>
      <c r="I5" s="251"/>
      <c r="J5" s="248"/>
      <c r="K5" s="252" t="s">
        <v>147</v>
      </c>
      <c r="L5" s="253" t="s">
        <v>148</v>
      </c>
      <c r="M5" s="254" t="s">
        <v>149</v>
      </c>
      <c r="N5" s="253" t="s">
        <v>150</v>
      </c>
      <c r="O5" s="253" t="s">
        <v>151</v>
      </c>
      <c r="P5" s="255"/>
      <c r="Q5" s="256"/>
      <c r="R5" s="250" t="s">
        <v>142</v>
      </c>
      <c r="S5" s="250" t="s">
        <v>143</v>
      </c>
      <c r="T5" s="250" t="s">
        <v>144</v>
      </c>
      <c r="U5" s="257"/>
    </row>
    <row r="6" spans="1:21" s="260" customFormat="1" ht="53.25" thickBot="1">
      <c r="A6" s="346" t="s">
        <v>4</v>
      </c>
      <c r="B6" s="347" t="s">
        <v>152</v>
      </c>
      <c r="C6" s="348"/>
      <c r="D6" s="348"/>
      <c r="E6" s="348"/>
      <c r="F6" s="349">
        <v>0</v>
      </c>
      <c r="G6" s="349">
        <v>0</v>
      </c>
      <c r="H6" s="349">
        <v>0</v>
      </c>
      <c r="I6" s="349"/>
      <c r="J6" s="349">
        <v>71094</v>
      </c>
      <c r="K6" s="349">
        <v>9000</v>
      </c>
      <c r="L6" s="349">
        <v>0</v>
      </c>
      <c r="M6" s="349">
        <v>0</v>
      </c>
      <c r="N6" s="349">
        <v>0</v>
      </c>
      <c r="O6" s="349">
        <v>62094</v>
      </c>
      <c r="P6" s="349"/>
      <c r="Q6" s="349">
        <v>0</v>
      </c>
      <c r="R6" s="350"/>
      <c r="S6" s="349"/>
      <c r="T6" s="349"/>
      <c r="U6" s="259"/>
    </row>
    <row r="7" spans="1:21" s="244" customFormat="1" ht="54" customHeight="1" thickBot="1">
      <c r="A7" s="274" t="s">
        <v>153</v>
      </c>
      <c r="B7" s="262" t="s">
        <v>154</v>
      </c>
      <c r="C7" s="275"/>
      <c r="D7" s="275"/>
      <c r="E7" s="275"/>
      <c r="F7" s="269">
        <v>0</v>
      </c>
      <c r="G7" s="268"/>
      <c r="H7" s="268"/>
      <c r="I7" s="268"/>
      <c r="J7" s="269">
        <v>0</v>
      </c>
      <c r="K7" s="272"/>
      <c r="L7" s="272"/>
      <c r="M7" s="271"/>
      <c r="N7" s="270"/>
      <c r="O7" s="270"/>
      <c r="P7" s="270"/>
      <c r="Q7" s="276"/>
      <c r="R7" s="267"/>
      <c r="S7" s="268"/>
      <c r="T7" s="268"/>
      <c r="U7" s="277" t="s">
        <v>155</v>
      </c>
    </row>
    <row r="8" spans="1:21" s="244" customFormat="1" ht="54" customHeight="1" thickBot="1">
      <c r="A8" s="274" t="s">
        <v>156</v>
      </c>
      <c r="B8" s="262" t="s">
        <v>157</v>
      </c>
      <c r="C8" s="275"/>
      <c r="D8" s="275"/>
      <c r="E8" s="275"/>
      <c r="F8" s="269">
        <v>0</v>
      </c>
      <c r="G8" s="268"/>
      <c r="H8" s="268"/>
      <c r="I8" s="268"/>
      <c r="J8" s="269">
        <v>71094</v>
      </c>
      <c r="K8" s="272">
        <v>9000</v>
      </c>
      <c r="L8" s="272"/>
      <c r="M8" s="271"/>
      <c r="N8" s="270"/>
      <c r="O8" s="270">
        <v>62094</v>
      </c>
      <c r="P8" s="270"/>
      <c r="Q8" s="276"/>
      <c r="R8" s="267"/>
      <c r="S8" s="268"/>
      <c r="T8" s="268"/>
      <c r="U8" s="277" t="s">
        <v>36</v>
      </c>
    </row>
    <row r="9" spans="1:21" s="279" customFormat="1" ht="53.25" thickBot="1">
      <c r="A9" s="351" t="s">
        <v>5</v>
      </c>
      <c r="B9" s="352" t="s">
        <v>158</v>
      </c>
      <c r="C9" s="353"/>
      <c r="D9" s="353"/>
      <c r="E9" s="353"/>
      <c r="F9" s="354">
        <v>278000</v>
      </c>
      <c r="G9" s="354">
        <v>278000</v>
      </c>
      <c r="H9" s="354"/>
      <c r="I9" s="354"/>
      <c r="J9" s="354">
        <v>544000</v>
      </c>
      <c r="K9" s="354"/>
      <c r="L9" s="354"/>
      <c r="M9" s="354"/>
      <c r="N9" s="354">
        <v>544000</v>
      </c>
      <c r="O9" s="354"/>
      <c r="P9" s="354"/>
      <c r="Q9" s="354"/>
      <c r="R9" s="355"/>
      <c r="S9" s="354"/>
      <c r="T9" s="354"/>
      <c r="U9" s="278"/>
    </row>
    <row r="10" spans="1:21" s="244" customFormat="1" ht="45.75" customHeight="1">
      <c r="A10" s="280" t="s">
        <v>159</v>
      </c>
      <c r="B10" s="281" t="s">
        <v>160</v>
      </c>
      <c r="C10" s="282"/>
      <c r="D10" s="282"/>
      <c r="E10" s="282"/>
      <c r="F10" s="283">
        <v>150000</v>
      </c>
      <c r="G10" s="284">
        <v>150000</v>
      </c>
      <c r="H10" s="284"/>
      <c r="I10" s="284"/>
      <c r="J10" s="283">
        <v>400000</v>
      </c>
      <c r="K10" s="285"/>
      <c r="L10" s="285"/>
      <c r="M10" s="286"/>
      <c r="N10" s="287">
        <v>400000</v>
      </c>
      <c r="O10" s="285"/>
      <c r="P10" s="288"/>
      <c r="Q10" s="288"/>
      <c r="R10" s="289"/>
      <c r="S10" s="264"/>
      <c r="T10" s="264"/>
      <c r="U10" s="290" t="s">
        <v>161</v>
      </c>
    </row>
    <row r="11" spans="1:21" s="244" customFormat="1" ht="45.75" customHeight="1" thickBot="1">
      <c r="A11" s="291" t="s">
        <v>162</v>
      </c>
      <c r="B11" s="292" t="s">
        <v>163</v>
      </c>
      <c r="C11" s="293"/>
      <c r="D11" s="293"/>
      <c r="E11" s="293"/>
      <c r="F11" s="294">
        <v>128000</v>
      </c>
      <c r="G11" s="295">
        <v>128000</v>
      </c>
      <c r="H11" s="296"/>
      <c r="I11" s="296"/>
      <c r="J11" s="297">
        <v>144000</v>
      </c>
      <c r="K11" s="298"/>
      <c r="L11" s="298"/>
      <c r="M11" s="299"/>
      <c r="N11" s="300">
        <v>144000</v>
      </c>
      <c r="O11" s="298"/>
      <c r="P11" s="301"/>
      <c r="Q11" s="301"/>
      <c r="R11" s="289"/>
      <c r="S11" s="302"/>
      <c r="T11" s="302"/>
      <c r="U11" s="303"/>
    </row>
    <row r="12" spans="1:21" s="260" customFormat="1" ht="51" customHeight="1" thickBot="1">
      <c r="A12" s="351" t="s">
        <v>6</v>
      </c>
      <c r="B12" s="352" t="s">
        <v>164</v>
      </c>
      <c r="C12" s="353"/>
      <c r="D12" s="353"/>
      <c r="E12" s="353"/>
      <c r="F12" s="354">
        <v>4763116</v>
      </c>
      <c r="G12" s="354">
        <v>4750791</v>
      </c>
      <c r="H12" s="354">
        <v>12325</v>
      </c>
      <c r="I12" s="354"/>
      <c r="J12" s="354">
        <v>4480143</v>
      </c>
      <c r="K12" s="354">
        <v>344600</v>
      </c>
      <c r="L12" s="354">
        <v>79000</v>
      </c>
      <c r="M12" s="354">
        <v>565273</v>
      </c>
      <c r="N12" s="354">
        <v>2963270</v>
      </c>
      <c r="O12" s="354">
        <v>528000</v>
      </c>
      <c r="P12" s="354">
        <v>0</v>
      </c>
      <c r="Q12" s="354"/>
      <c r="R12" s="356"/>
      <c r="S12" s="354"/>
      <c r="T12" s="354"/>
      <c r="U12" s="278"/>
    </row>
    <row r="13" spans="1:21" s="244" customFormat="1" ht="46.5" customHeight="1">
      <c r="A13" s="304" t="s">
        <v>165</v>
      </c>
      <c r="B13" s="281" t="s">
        <v>166</v>
      </c>
      <c r="C13" s="282"/>
      <c r="D13" s="305"/>
      <c r="E13" s="282"/>
      <c r="F13" s="263">
        <v>243000</v>
      </c>
      <c r="G13" s="264">
        <v>243000</v>
      </c>
      <c r="H13" s="264"/>
      <c r="I13" s="264"/>
      <c r="J13" s="263">
        <v>258000</v>
      </c>
      <c r="K13" s="265">
        <v>82000</v>
      </c>
      <c r="L13" s="265">
        <v>14000</v>
      </c>
      <c r="M13" s="266"/>
      <c r="N13" s="265">
        <v>162000</v>
      </c>
      <c r="O13" s="265"/>
      <c r="P13" s="265"/>
      <c r="Q13" s="265"/>
      <c r="R13" s="306"/>
      <c r="S13" s="264"/>
      <c r="T13" s="264"/>
      <c r="U13" s="307" t="s">
        <v>2</v>
      </c>
    </row>
    <row r="14" spans="1:21" s="244" customFormat="1" ht="46.5" customHeight="1">
      <c r="A14" s="261" t="s">
        <v>167</v>
      </c>
      <c r="B14" s="262" t="s">
        <v>168</v>
      </c>
      <c r="C14" s="275"/>
      <c r="D14" s="275"/>
      <c r="E14" s="275"/>
      <c r="F14" s="269">
        <v>533000</v>
      </c>
      <c r="G14" s="268">
        <v>533000</v>
      </c>
      <c r="H14" s="268"/>
      <c r="I14" s="268"/>
      <c r="J14" s="269">
        <v>546000</v>
      </c>
      <c r="K14" s="270">
        <v>2500</v>
      </c>
      <c r="L14" s="270">
        <v>500</v>
      </c>
      <c r="M14" s="308">
        <v>23000</v>
      </c>
      <c r="N14" s="276">
        <v>442000</v>
      </c>
      <c r="O14" s="276">
        <v>78000</v>
      </c>
      <c r="P14" s="270"/>
      <c r="Q14" s="270"/>
      <c r="R14" s="306"/>
      <c r="S14" s="268"/>
      <c r="T14" s="268"/>
      <c r="U14" s="309" t="s">
        <v>169</v>
      </c>
    </row>
    <row r="15" spans="1:21" s="244" customFormat="1" ht="81.75" customHeight="1" thickBot="1">
      <c r="A15" s="357" t="s">
        <v>170</v>
      </c>
      <c r="B15" s="358" t="s">
        <v>171</v>
      </c>
      <c r="C15" s="359"/>
      <c r="D15" s="359"/>
      <c r="E15" s="359"/>
      <c r="F15" s="360">
        <v>3987116</v>
      </c>
      <c r="G15" s="361">
        <v>3974791</v>
      </c>
      <c r="H15" s="361">
        <v>12325</v>
      </c>
      <c r="I15" s="361"/>
      <c r="J15" s="360">
        <v>3676143</v>
      </c>
      <c r="K15" s="362">
        <v>260100</v>
      </c>
      <c r="L15" s="362">
        <v>64500</v>
      </c>
      <c r="M15" s="363">
        <v>542273</v>
      </c>
      <c r="N15" s="362">
        <v>2359270</v>
      </c>
      <c r="O15" s="362">
        <v>450000</v>
      </c>
      <c r="P15" s="362">
        <v>0</v>
      </c>
      <c r="Q15" s="362">
        <v>0</v>
      </c>
      <c r="R15" s="364"/>
      <c r="S15" s="361"/>
      <c r="T15" s="361"/>
      <c r="U15" s="310" t="s">
        <v>172</v>
      </c>
    </row>
    <row r="16" spans="1:21" s="314" customFormat="1" ht="78.75" thickBot="1">
      <c r="A16" s="351" t="s">
        <v>7</v>
      </c>
      <c r="B16" s="352" t="s">
        <v>173</v>
      </c>
      <c r="C16" s="353"/>
      <c r="D16" s="353"/>
      <c r="E16" s="353"/>
      <c r="F16" s="354">
        <v>14000000</v>
      </c>
      <c r="G16" s="365"/>
      <c r="H16" s="365">
        <v>14000000</v>
      </c>
      <c r="I16" s="365"/>
      <c r="J16" s="354">
        <v>5120000</v>
      </c>
      <c r="K16" s="366"/>
      <c r="L16" s="366"/>
      <c r="M16" s="367"/>
      <c r="N16" s="368">
        <v>4470000</v>
      </c>
      <c r="O16" s="368">
        <v>650000</v>
      </c>
      <c r="P16" s="354">
        <v>9001000</v>
      </c>
      <c r="Q16" s="354">
        <v>4670000</v>
      </c>
      <c r="R16" s="354"/>
      <c r="S16" s="354"/>
      <c r="T16" s="354"/>
      <c r="U16" s="313" t="s">
        <v>161</v>
      </c>
    </row>
    <row r="17" spans="1:21" s="260" customFormat="1" ht="56.25" customHeight="1" thickBot="1">
      <c r="A17" s="369" t="s">
        <v>8</v>
      </c>
      <c r="B17" s="370" t="s">
        <v>174</v>
      </c>
      <c r="C17" s="371"/>
      <c r="D17" s="371"/>
      <c r="E17" s="371"/>
      <c r="F17" s="372">
        <v>1567000</v>
      </c>
      <c r="G17" s="372">
        <v>1142000</v>
      </c>
      <c r="H17" s="372">
        <v>425000</v>
      </c>
      <c r="I17" s="372"/>
      <c r="J17" s="372">
        <v>7454000</v>
      </c>
      <c r="K17" s="372">
        <v>343000</v>
      </c>
      <c r="L17" s="372">
        <v>20000</v>
      </c>
      <c r="M17" s="372">
        <v>0</v>
      </c>
      <c r="N17" s="372">
        <v>562000</v>
      </c>
      <c r="O17" s="372">
        <v>6529000</v>
      </c>
      <c r="P17" s="372"/>
      <c r="Q17" s="372">
        <v>0</v>
      </c>
      <c r="R17" s="373"/>
      <c r="S17" s="372"/>
      <c r="T17" s="372"/>
      <c r="U17" s="315"/>
    </row>
    <row r="18" spans="1:21" s="316" customFormat="1" ht="79.5" customHeight="1">
      <c r="A18" s="317" t="s">
        <v>175</v>
      </c>
      <c r="B18" s="318" t="s">
        <v>176</v>
      </c>
      <c r="C18" s="275"/>
      <c r="D18" s="275"/>
      <c r="E18" s="275"/>
      <c r="F18" s="319">
        <v>93000</v>
      </c>
      <c r="G18" s="320">
        <v>78000</v>
      </c>
      <c r="H18" s="320">
        <v>15000</v>
      </c>
      <c r="I18" s="320"/>
      <c r="J18" s="319">
        <v>93000</v>
      </c>
      <c r="K18" s="311">
        <v>53000</v>
      </c>
      <c r="L18" s="311">
        <v>0</v>
      </c>
      <c r="M18" s="312">
        <v>0</v>
      </c>
      <c r="N18" s="276">
        <v>15000</v>
      </c>
      <c r="O18" s="276">
        <v>25000</v>
      </c>
      <c r="P18" s="321"/>
      <c r="Q18" s="321"/>
      <c r="R18" s="322"/>
      <c r="S18" s="320"/>
      <c r="T18" s="320"/>
      <c r="U18" s="323" t="s">
        <v>177</v>
      </c>
    </row>
    <row r="19" spans="1:21" s="316" customFormat="1" ht="63.75" customHeight="1">
      <c r="A19" s="273" t="s">
        <v>178</v>
      </c>
      <c r="B19" s="318" t="s">
        <v>179</v>
      </c>
      <c r="C19" s="275"/>
      <c r="D19" s="275"/>
      <c r="E19" s="275"/>
      <c r="F19" s="319">
        <v>374000</v>
      </c>
      <c r="G19" s="320">
        <v>364000</v>
      </c>
      <c r="H19" s="320">
        <v>10000</v>
      </c>
      <c r="I19" s="320"/>
      <c r="J19" s="321">
        <v>627000</v>
      </c>
      <c r="K19" s="276">
        <v>290000</v>
      </c>
      <c r="L19" s="276">
        <v>20000</v>
      </c>
      <c r="M19" s="308"/>
      <c r="N19" s="276">
        <v>287000</v>
      </c>
      <c r="O19" s="276">
        <v>30000</v>
      </c>
      <c r="P19" s="276"/>
      <c r="Q19" s="276"/>
      <c r="R19" s="306"/>
      <c r="S19" s="320"/>
      <c r="T19" s="320"/>
      <c r="U19" s="310" t="s">
        <v>38</v>
      </c>
    </row>
    <row r="20" spans="1:21" s="316" customFormat="1" ht="101.25" customHeight="1" thickBot="1">
      <c r="A20" s="317" t="s">
        <v>180</v>
      </c>
      <c r="B20" s="318" t="s">
        <v>181</v>
      </c>
      <c r="C20" s="275"/>
      <c r="D20" s="275"/>
      <c r="E20" s="275"/>
      <c r="F20" s="319">
        <v>1100000</v>
      </c>
      <c r="G20" s="320">
        <v>700000</v>
      </c>
      <c r="H20" s="320">
        <v>400000</v>
      </c>
      <c r="I20" s="320"/>
      <c r="J20" s="319">
        <v>6734000</v>
      </c>
      <c r="K20" s="276">
        <v>0</v>
      </c>
      <c r="L20" s="276">
        <v>0</v>
      </c>
      <c r="M20" s="308">
        <v>0</v>
      </c>
      <c r="N20" s="276">
        <v>260000</v>
      </c>
      <c r="O20" s="276">
        <v>6474000</v>
      </c>
      <c r="P20" s="276"/>
      <c r="Q20" s="276">
        <v>0</v>
      </c>
      <c r="R20" s="306"/>
      <c r="S20" s="320"/>
      <c r="T20" s="320"/>
      <c r="U20" s="310" t="s">
        <v>161</v>
      </c>
    </row>
    <row r="21" spans="1:21" s="316" customFormat="1" ht="61.5" customHeight="1" thickBot="1">
      <c r="A21" s="374" t="s">
        <v>9</v>
      </c>
      <c r="B21" s="352" t="s">
        <v>182</v>
      </c>
      <c r="C21" s="353"/>
      <c r="D21" s="353"/>
      <c r="E21" s="353"/>
      <c r="F21" s="354">
        <v>0</v>
      </c>
      <c r="G21" s="365"/>
      <c r="H21" s="365"/>
      <c r="I21" s="354">
        <v>436080</v>
      </c>
      <c r="J21" s="354">
        <v>0</v>
      </c>
      <c r="K21" s="368"/>
      <c r="L21" s="368"/>
      <c r="M21" s="375"/>
      <c r="N21" s="368"/>
      <c r="O21" s="368"/>
      <c r="P21" s="365"/>
      <c r="Q21" s="365">
        <v>436080</v>
      </c>
      <c r="R21" s="376"/>
      <c r="S21" s="354"/>
      <c r="T21" s="354"/>
      <c r="U21" s="324" t="s">
        <v>161</v>
      </c>
    </row>
    <row r="22" spans="1:21" s="316" customFormat="1" ht="61.5" customHeight="1" thickBot="1">
      <c r="A22" s="374" t="s">
        <v>10</v>
      </c>
      <c r="B22" s="352" t="s">
        <v>183</v>
      </c>
      <c r="C22" s="353"/>
      <c r="D22" s="353"/>
      <c r="E22" s="353"/>
      <c r="F22" s="354">
        <v>0</v>
      </c>
      <c r="G22" s="365"/>
      <c r="H22" s="365"/>
      <c r="I22" s="365"/>
      <c r="J22" s="354">
        <v>0</v>
      </c>
      <c r="K22" s="368"/>
      <c r="L22" s="368"/>
      <c r="M22" s="375"/>
      <c r="N22" s="365"/>
      <c r="O22" s="368"/>
      <c r="P22" s="365"/>
      <c r="Q22" s="365"/>
      <c r="R22" s="376"/>
      <c r="S22" s="354"/>
      <c r="T22" s="354"/>
      <c r="U22" s="325" t="s">
        <v>155</v>
      </c>
    </row>
    <row r="23" spans="1:21" s="316" customFormat="1" ht="61.5" customHeight="1" thickBot="1">
      <c r="A23" s="377" t="s">
        <v>11</v>
      </c>
      <c r="B23" s="352" t="s">
        <v>184</v>
      </c>
      <c r="C23" s="353"/>
      <c r="D23" s="353"/>
      <c r="E23" s="353"/>
      <c r="F23" s="354">
        <v>0</v>
      </c>
      <c r="G23" s="365"/>
      <c r="H23" s="365"/>
      <c r="I23" s="365"/>
      <c r="J23" s="354">
        <v>0</v>
      </c>
      <c r="K23" s="368"/>
      <c r="L23" s="368"/>
      <c r="M23" s="375"/>
      <c r="N23" s="365"/>
      <c r="O23" s="368"/>
      <c r="P23" s="365"/>
      <c r="Q23" s="365">
        <v>300000</v>
      </c>
      <c r="R23" s="376"/>
      <c r="S23" s="354"/>
      <c r="T23" s="354"/>
      <c r="U23" s="324" t="s">
        <v>161</v>
      </c>
    </row>
    <row r="24" spans="1:21" s="316" customFormat="1" ht="80.45" customHeight="1" thickBot="1">
      <c r="A24" s="374" t="s">
        <v>185</v>
      </c>
      <c r="B24" s="352" t="s">
        <v>186</v>
      </c>
      <c r="C24" s="353"/>
      <c r="D24" s="353"/>
      <c r="E24" s="353"/>
      <c r="F24" s="354">
        <v>0</v>
      </c>
      <c r="G24" s="365"/>
      <c r="H24" s="365"/>
      <c r="I24" s="365"/>
      <c r="J24" s="354">
        <v>0</v>
      </c>
      <c r="K24" s="368"/>
      <c r="L24" s="368"/>
      <c r="M24" s="375"/>
      <c r="N24" s="368"/>
      <c r="O24" s="368"/>
      <c r="P24" s="365"/>
      <c r="Q24" s="365"/>
      <c r="R24" s="378"/>
      <c r="S24" s="365"/>
      <c r="T24" s="354"/>
      <c r="U24" s="325" t="s">
        <v>161</v>
      </c>
    </row>
    <row r="25" spans="1:21" s="316" customFormat="1" ht="132" thickBot="1">
      <c r="A25" s="374" t="s">
        <v>187</v>
      </c>
      <c r="B25" s="352" t="s">
        <v>188</v>
      </c>
      <c r="C25" s="353"/>
      <c r="D25" s="353"/>
      <c r="E25" s="353"/>
      <c r="F25" s="354">
        <v>0</v>
      </c>
      <c r="G25" s="365"/>
      <c r="H25" s="365"/>
      <c r="I25" s="365"/>
      <c r="J25" s="354">
        <v>0</v>
      </c>
      <c r="K25" s="368"/>
      <c r="L25" s="368"/>
      <c r="M25" s="375"/>
      <c r="N25" s="368"/>
      <c r="O25" s="368"/>
      <c r="P25" s="365"/>
      <c r="Q25" s="365"/>
      <c r="R25" s="378"/>
      <c r="S25" s="365"/>
      <c r="T25" s="354"/>
      <c r="U25" s="325" t="s">
        <v>161</v>
      </c>
    </row>
    <row r="26" spans="1:21" s="331" customFormat="1" ht="76.7" customHeight="1" thickBot="1">
      <c r="A26" s="326"/>
      <c r="B26" s="327" t="s">
        <v>189</v>
      </c>
      <c r="C26" s="328">
        <v>35816646</v>
      </c>
      <c r="D26" s="328">
        <v>2974379</v>
      </c>
      <c r="E26" s="328">
        <v>1198000</v>
      </c>
      <c r="F26" s="329">
        <v>20608116</v>
      </c>
      <c r="G26" s="329">
        <v>6170791</v>
      </c>
      <c r="H26" s="329">
        <v>14437325</v>
      </c>
      <c r="I26" s="329">
        <v>436080</v>
      </c>
      <c r="J26" s="329">
        <v>17669237</v>
      </c>
      <c r="K26" s="329">
        <v>696600</v>
      </c>
      <c r="L26" s="329">
        <v>99000</v>
      </c>
      <c r="M26" s="329">
        <v>565273</v>
      </c>
      <c r="N26" s="329">
        <v>8539270</v>
      </c>
      <c r="O26" s="329">
        <v>7769094</v>
      </c>
      <c r="P26" s="329">
        <v>9001000</v>
      </c>
      <c r="Q26" s="329">
        <v>5406080</v>
      </c>
      <c r="R26" s="330">
        <v>30082025</v>
      </c>
      <c r="S26" s="329">
        <v>2801879</v>
      </c>
      <c r="T26" s="329">
        <v>1223000</v>
      </c>
      <c r="U26" s="278"/>
    </row>
    <row r="27" spans="1:21" s="331" customFormat="1" ht="29.25" customHeight="1">
      <c r="A27" s="332"/>
      <c r="B27" s="333"/>
      <c r="C27" s="334"/>
      <c r="D27" s="334"/>
      <c r="E27" s="334"/>
      <c r="F27" s="335"/>
      <c r="G27" s="335"/>
      <c r="H27" s="335"/>
      <c r="I27" s="335"/>
      <c r="J27" s="335"/>
      <c r="K27" s="335"/>
      <c r="L27" s="335"/>
      <c r="M27" s="335"/>
      <c r="N27" s="335"/>
      <c r="O27" s="335"/>
      <c r="P27" s="335"/>
      <c r="Q27" s="335"/>
      <c r="R27" s="336"/>
      <c r="S27" s="335"/>
      <c r="T27" s="335"/>
      <c r="U27" s="337"/>
    </row>
    <row r="28" spans="1:21" s="331" customFormat="1" ht="45.75" customHeight="1">
      <c r="A28" s="338"/>
      <c r="B28" s="339"/>
      <c r="C28" s="340"/>
      <c r="D28" s="334"/>
      <c r="E28" s="334"/>
      <c r="F28" s="335"/>
      <c r="G28" s="335"/>
      <c r="H28" s="335"/>
      <c r="I28" s="335"/>
      <c r="J28" s="335"/>
      <c r="K28" s="335"/>
      <c r="L28" s="335"/>
      <c r="M28" s="335"/>
      <c r="N28" s="335"/>
      <c r="O28" s="335"/>
      <c r="P28" s="335"/>
      <c r="Q28" s="335"/>
      <c r="R28" s="341"/>
      <c r="S28" s="341"/>
      <c r="T28" s="341"/>
      <c r="U28" s="337"/>
    </row>
    <row r="29" spans="1:21" s="331" customFormat="1" ht="66.2" customHeight="1">
      <c r="A29" s="342" t="s">
        <v>133</v>
      </c>
      <c r="B29" s="342"/>
      <c r="C29" s="343"/>
      <c r="D29" s="343"/>
      <c r="E29" s="343"/>
      <c r="F29" s="344"/>
      <c r="G29" s="344"/>
      <c r="H29" s="344"/>
      <c r="I29" s="344"/>
      <c r="J29" s="344"/>
      <c r="K29" s="344"/>
      <c r="L29" s="344"/>
      <c r="M29" s="344"/>
      <c r="N29" s="344"/>
      <c r="O29" s="344"/>
      <c r="P29" s="344"/>
      <c r="Q29" s="344"/>
      <c r="R29" s="345"/>
      <c r="S29" s="345"/>
      <c r="T29" s="345"/>
      <c r="U29" s="337"/>
    </row>
  </sheetData>
  <mergeCells count="16">
    <mergeCell ref="U10:U11"/>
    <mergeCell ref="A29:B29"/>
    <mergeCell ref="P4:P5"/>
    <mergeCell ref="Q4:Q5"/>
    <mergeCell ref="R4:T4"/>
    <mergeCell ref="U4:U5"/>
    <mergeCell ref="P1:U1"/>
    <mergeCell ref="P2:U2"/>
    <mergeCell ref="A4:A5"/>
    <mergeCell ref="B4:B5"/>
    <mergeCell ref="C4:E4"/>
    <mergeCell ref="F4:F5"/>
    <mergeCell ref="G4:H4"/>
    <mergeCell ref="I4:I5"/>
    <mergeCell ref="J4:J5"/>
    <mergeCell ref="K4:O4"/>
  </mergeCells>
  <printOptions horizontalCentered="1"/>
  <pageMargins left="0" right="0" top="0.74803149606299213" bottom="0.74803149606299213" header="0.70866141732283472" footer="0.31496062992125984"/>
  <pageSetup paperSize="9" scale="21" orientation="landscape" verticalDpi="597" r:id="rId1"/>
  <headerFooter>
    <oddHeader>&amp;L &amp;C&amp;26
PLAN FINANSOWY DZIAŁALNOŚCI POZABUDŻETOWEJ AKADEMII - REALIZOWANY CENTRALNIE (w zł)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6</vt:i4>
      </vt:variant>
    </vt:vector>
  </HeadingPairs>
  <TitlesOfParts>
    <vt:vector size="9" baseType="lpstr">
      <vt:lpstr>Załącznik nr 1</vt:lpstr>
      <vt:lpstr>Załącznik nr 2</vt:lpstr>
      <vt:lpstr>Załącznik nr 3</vt:lpstr>
      <vt:lpstr>'Załącznik nr 1'!Obszar_wydruku</vt:lpstr>
      <vt:lpstr>'Załącznik nr 2'!Obszar_wydruku</vt:lpstr>
      <vt:lpstr>'Załącznik nr 3'!Obszar_wydruku</vt:lpstr>
      <vt:lpstr>'Załącznik nr 1'!Tytuły_wydruku</vt:lpstr>
      <vt:lpstr>'Załącznik nr 2'!Tytuły_wydruku</vt:lpstr>
      <vt:lpstr>'Załącznik nr 3'!Tytuły_wydruku</vt:lpstr>
    </vt:vector>
  </TitlesOfParts>
  <Company>Kancelaria PAN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Teresa Kaszyńska</dc:creator>
  <cp:lastModifiedBy>Chrzanowicz Agnieszka</cp:lastModifiedBy>
  <cp:lastPrinted>2021-01-08T10:49:54Z</cp:lastPrinted>
  <dcterms:created xsi:type="dcterms:W3CDTF">2004-03-15T09:27:32Z</dcterms:created>
  <dcterms:modified xsi:type="dcterms:W3CDTF">2021-01-11T14:03:13Z</dcterms:modified>
</cp:coreProperties>
</file>