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55.2022 Prezesa PAN z 27 października 2022 - zmiana podziału\Do publikacji\"/>
    </mc:Choice>
  </mc:AlternateContent>
  <xr:revisionPtr revIDLastSave="0" documentId="13_ncr:1_{BF661618-3F7C-471E-A179-26610171FFCF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0" r:id="rId1"/>
    <sheet name="Załącznik nr 2" sheetId="35" r:id="rId2"/>
    <sheet name="Załącznik nr 3" sheetId="36" r:id="rId3"/>
  </sheets>
  <externalReferences>
    <externalReference r:id="rId4"/>
  </externalReferences>
  <definedNames>
    <definedName name="_a65542" localSheetId="1">#REF!</definedName>
    <definedName name="_a65542" localSheetId="2">#REF!</definedName>
    <definedName name="_a65542">#REF!</definedName>
    <definedName name="_xlnm.Print_Area" localSheetId="0">'Załącznik nr 1'!$A$1:$C$26</definedName>
    <definedName name="_xlnm.Print_Area" localSheetId="1">'Załącznik nr 2'!$A$1:$G$32</definedName>
    <definedName name="_xlnm.Print_Area" localSheetId="2">'Załącznik nr 3'!$A$1:$D$32</definedName>
    <definedName name="_xlnm.Print_Titles" localSheetId="0">'Załącznik nr 1'!$1:$3</definedName>
    <definedName name="_xlnm.Print_Titles" localSheetId="1">'Załącznik nr 2'!$1:$1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2" i="36" l="1"/>
  <c r="D49" i="36"/>
  <c r="D48" i="36"/>
  <c r="D47" i="36"/>
  <c r="D44" i="36"/>
  <c r="D30" i="36"/>
  <c r="D28" i="36" s="1"/>
  <c r="D27" i="36" s="1"/>
  <c r="D26" i="36" s="1"/>
  <c r="D25" i="36" s="1"/>
  <c r="D24" i="36"/>
  <c r="D22" i="36"/>
  <c r="D20" i="36" s="1"/>
  <c r="D19" i="36"/>
  <c r="D50" i="36" s="1"/>
  <c r="D16" i="36"/>
  <c r="D46" i="36" s="1"/>
  <c r="D45" i="36" s="1"/>
  <c r="D14" i="36"/>
  <c r="D43" i="36" s="1"/>
  <c r="D13" i="36"/>
  <c r="D11" i="36" s="1"/>
  <c r="D10" i="36"/>
  <c r="D40" i="36" s="1"/>
  <c r="D8" i="36"/>
  <c r="D6" i="36" s="1"/>
  <c r="D5" i="36" s="1"/>
  <c r="D4" i="36" s="1"/>
  <c r="D3" i="36" s="1"/>
  <c r="B30" i="35"/>
  <c r="C16" i="30"/>
  <c r="C15" i="30"/>
  <c r="D42" i="36" l="1"/>
  <c r="D41" i="36" s="1"/>
  <c r="D51" i="36" s="1"/>
  <c r="D53" i="36" s="1"/>
  <c r="C32" i="35"/>
  <c r="D31" i="35"/>
  <c r="D28" i="35" s="1"/>
  <c r="B31" i="35"/>
  <c r="G31" i="35" s="1"/>
  <c r="E30" i="35"/>
  <c r="E28" i="35" s="1"/>
  <c r="G29" i="35"/>
  <c r="F28" i="35"/>
  <c r="C28" i="35"/>
  <c r="G27" i="35"/>
  <c r="G26" i="35"/>
  <c r="G25" i="35"/>
  <c r="G24" i="35"/>
  <c r="G23" i="35"/>
  <c r="G22" i="35"/>
  <c r="G21" i="35"/>
  <c r="G20" i="35"/>
  <c r="F19" i="35"/>
  <c r="E19" i="35"/>
  <c r="D19" i="35"/>
  <c r="C19" i="35"/>
  <c r="B19" i="35"/>
  <c r="G18" i="35"/>
  <c r="G17" i="35"/>
  <c r="G16" i="35" s="1"/>
  <c r="F16" i="35"/>
  <c r="E16" i="35"/>
  <c r="D16" i="35"/>
  <c r="C16" i="35"/>
  <c r="B16" i="35"/>
  <c r="G15" i="35"/>
  <c r="G14" i="35"/>
  <c r="G13" i="35"/>
  <c r="G12" i="35"/>
  <c r="G11" i="35"/>
  <c r="G10" i="35"/>
  <c r="F9" i="35"/>
  <c r="E9" i="35"/>
  <c r="D9" i="35"/>
  <c r="C9" i="35"/>
  <c r="B9" i="35"/>
  <c r="B2" i="35" s="1"/>
  <c r="G8" i="35"/>
  <c r="G7" i="35"/>
  <c r="G6" i="35"/>
  <c r="G5" i="35"/>
  <c r="G4" i="35"/>
  <c r="G3" i="35"/>
  <c r="F2" i="35"/>
  <c r="E2" i="35"/>
  <c r="D2" i="35"/>
  <c r="C2" i="35"/>
  <c r="B28" i="35" l="1"/>
  <c r="B32" i="35" s="1"/>
  <c r="D32" i="35"/>
  <c r="G30" i="35"/>
  <c r="F32" i="35"/>
  <c r="G19" i="35"/>
  <c r="G9" i="35"/>
  <c r="E32" i="35"/>
  <c r="G2" i="35"/>
  <c r="G28" i="35"/>
  <c r="G32" i="35" l="1"/>
  <c r="G36" i="35" s="1"/>
  <c r="C22" i="30"/>
  <c r="C13" i="30" s="1"/>
  <c r="C20" i="30"/>
  <c r="C12" i="30" l="1"/>
  <c r="C8" i="30" l="1"/>
  <c r="C4" i="30" l="1"/>
  <c r="C24" i="30" l="1"/>
  <c r="C26" i="30" s="1"/>
</calcChain>
</file>

<file path=xl/sharedStrings.xml><?xml version="1.0" encoding="utf-8"?>
<sst xmlns="http://schemas.openxmlformats.org/spreadsheetml/2006/main" count="151" uniqueCount="98">
  <si>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</si>
  <si>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</si>
  <si>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</si>
  <si>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</si>
  <si>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</si>
  <si>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</si>
  <si>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</si>
  <si>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</si>
  <si>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</si>
  <si>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</si>
  <si>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</si>
  <si>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</si>
  <si>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</si>
  <si>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</si>
  <si>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Działalność organów i korporacji uczonych PAN</t>
  </si>
  <si>
    <t>Pozostała działalność</t>
  </si>
  <si>
    <t>Finansowanie współpracy naukowej z zagranicą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</si>
  <si>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</si>
  <si>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</si>
  <si>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</si>
  <si>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</si>
  <si>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</si>
  <si>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</si>
  <si>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</si>
  <si>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</si>
  <si>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</si>
  <si>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</si>
  <si>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</si>
  <si>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</si>
  <si>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</si>
  <si>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</si>
  <si>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</si>
  <si>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</si>
  <si>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</si>
  <si>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</si>
  <si>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</si>
  <si>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</si>
  <si>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</si>
  <si>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</si>
  <si>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</si>
  <si>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</si>
  <si>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 xml:space="preserve">Dział 752 Obrona narodowa </t>
  </si>
  <si>
    <t>ŁĄCZNIE CZĘŚĆ 67 POLSKA AKADEMIA NAUK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</si>
  <si>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</si>
  <si>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</si>
  <si>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</si>
  <si>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</si>
  <si>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</si>
  <si>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</si>
  <si>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</si>
  <si>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 xml:space="preserve">PODZIAŁ 
kwot 
zapisanych w ustawie budżetowej na rok 2022  
(w zł)        </t>
  </si>
  <si>
    <t>Program PASIFIC</t>
  </si>
  <si>
    <t>Działalność Kancelarii PAN, w tym:
- wyodrębnione zadania z zakresu upowszechniania i promocji
  działalności naukowej
- finansowanie współpracy naukowej z zagranicą</t>
  </si>
  <si>
    <t>Koszty działalności statutowej organów Akademii i korporacji uczonych PAN, w tym: wyodrębnione zadania z zakresu upowszechniania i promocji działalności naukowej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</si>
  <si>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</si>
  <si>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</si>
  <si>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</si>
  <si>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</si>
  <si>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</si>
  <si>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</si>
  <si>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</si>
  <si>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</si>
  <si>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</si>
  <si>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</si>
  <si>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</si>
  <si>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</si>
  <si>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</si>
  <si>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</si>
  <si>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</si>
  <si>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</si>
  <si>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</si>
  <si>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</si>
  <si>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</si>
  <si>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</si>
  <si>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</si>
  <si>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</si>
  <si>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</si>
  <si>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</si>
  <si>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</si>
  <si>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</si>
  <si>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</si>
  <si>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>Rozdział 73095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</si>
  <si>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</si>
  <si>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</si>
  <si>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</si>
  <si>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</si>
  <si>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</si>
  <si>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</si>
  <si>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</si>
  <si>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</si>
  <si>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</si>
  <si>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</si>
  <si>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</si>
  <si>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</si>
  <si>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sprawdzenie</t>
  </si>
  <si>
    <t>Dział 730</t>
  </si>
  <si>
    <t>Dział 752</t>
  </si>
  <si>
    <t>Część 67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</si>
</sst>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0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  <font>
      <u/>
      <sz val="10"/>
      <name val="Arial"/>
      <family val="2"/>
      <charset val="238"/>
    </font>
    <font>
      <b/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7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5" fillId="0" borderId="0"/>
  </cellStyleXfs>
  <cellXfs count="184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8" fillId="0" borderId="1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0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5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0" fillId="2" borderId="20" xfId="3" applyNumberFormat="1" applyFont="1" applyFill="1" applyBorder="1" applyAlignment="1">
      <alignment horizontal="right" vertical="center" indent="1"/>
    </xf>
    <xf numFmtId="3" fontId="10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 wrapText="1" indent="1"/>
    </xf>
    <xf numFmtId="3" fontId="12" fillId="2" borderId="5" xfId="3" applyNumberFormat="1" applyFont="1" applyFill="1" applyBorder="1" applyAlignment="1">
      <alignment horizontal="right" vertical="center" indent="1"/>
    </xf>
    <xf numFmtId="0" fontId="11" fillId="2" borderId="2" xfId="3" applyFont="1" applyFill="1" applyBorder="1" applyAlignment="1">
      <alignment horizontal="left" vertical="center" wrapText="1" indent="1"/>
    </xf>
    <xf numFmtId="3" fontId="10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0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3" fillId="4" borderId="18" xfId="3" applyNumberFormat="1" applyFont="1" applyFill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0" fontId="14" fillId="3" borderId="16" xfId="3" applyFont="1" applyFill="1" applyBorder="1" applyAlignment="1">
      <alignment horizontal="center" vertical="center"/>
    </xf>
    <xf numFmtId="3" fontId="14" fillId="3" borderId="18" xfId="3" applyNumberFormat="1" applyFont="1" applyFill="1" applyBorder="1" applyAlignment="1">
      <alignment horizontal="right" vertical="center" indent="1"/>
    </xf>
    <xf numFmtId="3" fontId="18" fillId="2" borderId="5" xfId="3" applyNumberFormat="1" applyFont="1" applyFill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wrapText="1" indent="4"/>
    </xf>
    <xf numFmtId="3" fontId="10" fillId="0" borderId="20" xfId="3" applyNumberFormat="1" applyFont="1" applyFill="1" applyBorder="1" applyAlignment="1">
      <alignment horizontal="right" vertical="center" indent="1"/>
    </xf>
    <xf numFmtId="3" fontId="16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0" fontId="4" fillId="0" borderId="17" xfId="3" applyFont="1" applyBorder="1" applyAlignment="1">
      <alignment horizontal="center" vertical="center" wrapText="1"/>
    </xf>
    <xf numFmtId="0" fontId="4" fillId="2" borderId="27" xfId="3" applyFont="1" applyFill="1" applyBorder="1" applyAlignment="1">
      <alignment horizontal="center" vertical="center" wrapText="1"/>
    </xf>
    <xf numFmtId="0" fontId="4" fillId="4" borderId="26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indent="1"/>
    </xf>
    <xf numFmtId="3" fontId="20" fillId="0" borderId="17" xfId="3" applyNumberFormat="1" applyFont="1" applyBorder="1" applyAlignment="1">
      <alignment horizontal="right" vertical="center" inden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27" xfId="3" applyNumberFormat="1" applyFont="1" applyFill="1" applyBorder="1" applyAlignment="1">
      <alignment horizontal="right" vertical="center" indent="1"/>
    </xf>
    <xf numFmtId="3" fontId="20" fillId="4" borderId="26" xfId="3" applyNumberFormat="1" applyFont="1" applyFill="1" applyBorder="1" applyAlignment="1">
      <alignment horizontal="right" vertical="center" indent="1"/>
    </xf>
    <xf numFmtId="0" fontId="22" fillId="0" borderId="19" xfId="3" applyFont="1" applyBorder="1" applyAlignment="1">
      <alignment horizontal="left" vertical="center" indent="1"/>
    </xf>
    <xf numFmtId="3" fontId="19" fillId="0" borderId="3" xfId="3" applyNumberFormat="1" applyFont="1" applyBorder="1" applyAlignment="1">
      <alignment horizontal="right" vertical="center" indent="1"/>
    </xf>
    <xf numFmtId="3" fontId="19" fillId="2" borderId="12" xfId="3" applyNumberFormat="1" applyFont="1" applyFill="1" applyBorder="1" applyAlignment="1">
      <alignment horizontal="right" vertical="center" indent="1"/>
    </xf>
    <xf numFmtId="3" fontId="19" fillId="2" borderId="32" xfId="3" applyNumberFormat="1" applyFont="1" applyFill="1" applyBorder="1" applyAlignment="1">
      <alignment horizontal="right" vertical="center" indent="1"/>
    </xf>
    <xf numFmtId="3" fontId="20" fillId="4" borderId="33" xfId="3" applyNumberFormat="1" applyFont="1" applyFill="1" applyBorder="1" applyAlignment="1">
      <alignment horizontal="right" vertical="center" indent="1"/>
    </xf>
    <xf numFmtId="0" fontId="22" fillId="0" borderId="1" xfId="3" applyFont="1" applyBorder="1" applyAlignment="1">
      <alignment horizontal="left" vertical="center" indent="1"/>
    </xf>
    <xf numFmtId="3" fontId="19" fillId="0" borderId="2" xfId="3" applyNumberFormat="1" applyFont="1" applyBorder="1" applyAlignment="1">
      <alignment horizontal="right" vertical="center" indent="1"/>
    </xf>
    <xf numFmtId="3" fontId="19" fillId="2" borderId="2" xfId="3" applyNumberFormat="1" applyFont="1" applyFill="1" applyBorder="1" applyAlignment="1">
      <alignment horizontal="right" vertical="center" indent="1"/>
    </xf>
    <xf numFmtId="3" fontId="19" fillId="2" borderId="30" xfId="3" applyNumberFormat="1" applyFont="1" applyFill="1" applyBorder="1" applyAlignment="1">
      <alignment horizontal="right" vertical="center" indent="1"/>
    </xf>
    <xf numFmtId="3" fontId="20" fillId="4" borderId="31" xfId="3" applyNumberFormat="1" applyFont="1" applyFill="1" applyBorder="1" applyAlignment="1">
      <alignment horizontal="right" vertical="center" indent="1"/>
    </xf>
    <xf numFmtId="0" fontId="23" fillId="0" borderId="1" xfId="3" applyFont="1" applyBorder="1" applyAlignment="1">
      <alignment horizontal="left" vertical="center" wrapText="1" indent="1"/>
    </xf>
    <xf numFmtId="3" fontId="20" fillId="0" borderId="2" xfId="3" applyNumberFormat="1" applyFont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30" xfId="3" applyNumberFormat="1" applyFont="1" applyFill="1" applyBorder="1" applyAlignment="1">
      <alignment horizontal="right" vertical="center" indent="1"/>
    </xf>
    <xf numFmtId="0" fontId="22" fillId="0" borderId="1" xfId="3" applyFont="1" applyBorder="1" applyAlignment="1">
      <alignment horizontal="left" vertical="center" indent="3"/>
    </xf>
    <xf numFmtId="0" fontId="4" fillId="0" borderId="16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9" fillId="0" borderId="23" xfId="3" applyNumberFormat="1" applyFont="1" applyBorder="1" applyAlignment="1">
      <alignment horizontal="right" vertical="center" indent="1"/>
    </xf>
    <xf numFmtId="3" fontId="19" fillId="2" borderId="24" xfId="3" applyNumberFormat="1" applyFont="1" applyFill="1" applyBorder="1" applyAlignment="1">
      <alignment horizontal="right" vertical="center" indent="1"/>
    </xf>
    <xf numFmtId="3" fontId="19" fillId="2" borderId="34" xfId="3" applyNumberFormat="1" applyFont="1" applyFill="1" applyBorder="1" applyAlignment="1">
      <alignment horizontal="right" vertical="center" indent="1"/>
    </xf>
    <xf numFmtId="3" fontId="20" fillId="4" borderId="35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left" vertical="center" wrapText="1" indent="1"/>
    </xf>
    <xf numFmtId="3" fontId="19" fillId="2" borderId="3" xfId="3" applyNumberFormat="1" applyFont="1" applyFill="1" applyBorder="1" applyAlignment="1">
      <alignment horizontal="right" vertical="center" indent="1"/>
    </xf>
    <xf numFmtId="3" fontId="19" fillId="2" borderId="28" xfId="3" applyNumberFormat="1" applyFont="1" applyFill="1" applyBorder="1" applyAlignment="1">
      <alignment horizontal="right" vertical="center" indent="1"/>
    </xf>
    <xf numFmtId="3" fontId="20" fillId="4" borderId="29" xfId="3" applyNumberFormat="1" applyFont="1" applyFill="1" applyBorder="1" applyAlignment="1">
      <alignment horizontal="right" vertical="center" indent="1"/>
    </xf>
    <xf numFmtId="0" fontId="1" fillId="0" borderId="7" xfId="3" applyFont="1" applyBorder="1" applyAlignment="1">
      <alignment horizontal="left" vertical="center" wrapText="1" indent="1"/>
    </xf>
    <xf numFmtId="3" fontId="19" fillId="0" borderId="24" xfId="3" applyNumberFormat="1" applyFont="1" applyBorder="1" applyAlignment="1">
      <alignment horizontal="right" vertical="center" indent="1"/>
    </xf>
    <xf numFmtId="0" fontId="1" fillId="0" borderId="22" xfId="3" applyFont="1" applyBorder="1" applyAlignment="1">
      <alignment horizontal="left" vertical="center" wrapText="1" indent="1"/>
    </xf>
    <xf numFmtId="0" fontId="1" fillId="0" borderId="25" xfId="3" applyFont="1" applyBorder="1" applyAlignment="1">
      <alignment horizontal="left" vertical="center" wrapText="1" indent="1"/>
    </xf>
    <xf numFmtId="3" fontId="20" fillId="0" borderId="23" xfId="3" applyNumberFormat="1" applyFont="1" applyBorder="1" applyAlignment="1">
      <alignment horizontal="right" vertical="center" indent="1"/>
    </xf>
    <xf numFmtId="3" fontId="19" fillId="2" borderId="23" xfId="3" applyNumberFormat="1" applyFont="1" applyFill="1" applyBorder="1" applyAlignment="1">
      <alignment horizontal="right" vertical="center" indent="1"/>
    </xf>
    <xf numFmtId="3" fontId="20" fillId="2" borderId="23" xfId="3" applyNumberFormat="1" applyFont="1" applyFill="1" applyBorder="1" applyAlignment="1">
      <alignment horizontal="right" vertical="center" indent="1"/>
    </xf>
    <xf numFmtId="3" fontId="20" fillId="2" borderId="36" xfId="3" applyNumberFormat="1" applyFont="1" applyFill="1" applyBorder="1" applyAlignment="1">
      <alignment horizontal="right" vertical="center" indent="1"/>
    </xf>
    <xf numFmtId="3" fontId="20" fillId="4" borderId="37" xfId="3" applyNumberFormat="1" applyFont="1" applyFill="1" applyBorder="1" applyAlignment="1">
      <alignment horizontal="right" vertical="center" indent="1"/>
    </xf>
    <xf numFmtId="0" fontId="4" fillId="4" borderId="16" xfId="3" applyFont="1" applyFill="1" applyBorder="1" applyAlignment="1">
      <alignment horizontal="left" vertical="center" wrapText="1" indent="1"/>
    </xf>
    <xf numFmtId="3" fontId="20" fillId="4" borderId="17" xfId="3" applyNumberFormat="1" applyFont="1" applyFill="1" applyBorder="1" applyAlignment="1">
      <alignment horizontal="right" vertical="center" indent="1"/>
    </xf>
    <xf numFmtId="3" fontId="20" fillId="4" borderId="27" xfId="3" applyNumberFormat="1" applyFont="1" applyFill="1" applyBorder="1" applyAlignment="1">
      <alignment horizontal="right" vertical="center" indent="1"/>
    </xf>
    <xf numFmtId="0" fontId="2" fillId="0" borderId="22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25" xfId="3" applyFont="1" applyBorder="1" applyAlignment="1">
      <alignment horizontal="left" vertical="center" indent="5"/>
    </xf>
    <xf numFmtId="3" fontId="19" fillId="2" borderId="36" xfId="3" applyNumberFormat="1" applyFont="1" applyFill="1" applyBorder="1" applyAlignment="1">
      <alignment horizontal="right" vertical="center" indent="1"/>
    </xf>
    <xf numFmtId="0" fontId="4" fillId="3" borderId="16" xfId="3" applyFont="1" applyFill="1" applyBorder="1" applyAlignment="1">
      <alignment horizontal="center" vertical="center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27" xfId="3" applyNumberFormat="1" applyFont="1" applyFill="1" applyBorder="1" applyAlignment="1">
      <alignment horizontal="right" vertical="center" indent="1"/>
    </xf>
    <xf numFmtId="3" fontId="20" fillId="3" borderId="26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0" fontId="1" fillId="0" borderId="27" xfId="0" applyFont="1" applyBorder="1" applyAlignment="1">
      <alignment horizontal="left" vertical="center" indent="1"/>
    </xf>
    <xf numFmtId="0" fontId="14" fillId="2" borderId="27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right" vertical="center" indent="1"/>
    </xf>
    <xf numFmtId="3" fontId="21" fillId="0" borderId="18" xfId="0" applyNumberFormat="1" applyFont="1" applyBorder="1" applyAlignment="1">
      <alignment horizontal="right" vertical="center" indent="1"/>
    </xf>
    <xf numFmtId="0" fontId="4" fillId="0" borderId="7" xfId="3" applyFont="1" applyBorder="1" applyAlignment="1">
      <alignment horizontal="center" vertical="center"/>
    </xf>
    <xf numFmtId="3" fontId="1" fillId="0" borderId="24" xfId="8" applyNumberFormat="1" applyFont="1" applyBorder="1" applyAlignment="1">
      <alignment horizontal="center" vertical="center" wrapText="1"/>
    </xf>
    <xf numFmtId="3" fontId="21" fillId="6" borderId="2" xfId="8" applyNumberFormat="1" applyFont="1" applyFill="1" applyBorder="1" applyAlignment="1">
      <alignment horizontal="right" vertical="center" wrapText="1" indent="1"/>
    </xf>
    <xf numFmtId="0" fontId="20" fillId="6" borderId="34" xfId="8" applyFont="1" applyFill="1" applyBorder="1" applyAlignment="1">
      <alignment horizontal="left" vertical="center" wrapText="1" indent="1"/>
    </xf>
    <xf numFmtId="0" fontId="6" fillId="0" borderId="30" xfId="3" applyBorder="1"/>
    <xf numFmtId="0" fontId="20" fillId="2" borderId="41" xfId="8" applyFont="1" applyFill="1" applyBorder="1" applyAlignment="1">
      <alignment vertical="center" wrapText="1"/>
    </xf>
    <xf numFmtId="0" fontId="20" fillId="2" borderId="30" xfId="8" applyFont="1" applyFill="1" applyBorder="1" applyAlignment="1">
      <alignment horizontal="left" vertical="center" wrapText="1" indent="1"/>
    </xf>
    <xf numFmtId="3" fontId="21" fillId="2" borderId="2" xfId="8" applyNumberFormat="1" applyFont="1" applyFill="1" applyBorder="1" applyAlignment="1">
      <alignment horizontal="right" vertical="center" wrapText="1" indent="1"/>
    </xf>
    <xf numFmtId="0" fontId="20" fillId="0" borderId="42" xfId="8" applyFont="1" applyBorder="1" applyAlignment="1">
      <alignment vertical="center" wrapText="1"/>
    </xf>
    <xf numFmtId="0" fontId="20" fillId="4" borderId="2" xfId="8" applyFont="1" applyFill="1" applyBorder="1" applyAlignment="1">
      <alignment horizontal="left" vertical="center" wrapText="1" indent="1"/>
    </xf>
    <xf numFmtId="3" fontId="21" fillId="4" borderId="24" xfId="8" applyNumberFormat="1" applyFont="1" applyFill="1" applyBorder="1" applyAlignment="1">
      <alignment horizontal="right" vertical="center" wrapText="1" indent="1"/>
    </xf>
    <xf numFmtId="0" fontId="1" fillId="0" borderId="30" xfId="3" applyFont="1" applyBorder="1" applyAlignment="1">
      <alignment horizontal="center" vertical="center"/>
    </xf>
    <xf numFmtId="0" fontId="4" fillId="0" borderId="42" xfId="8" applyFont="1" applyBorder="1" applyAlignment="1">
      <alignment horizontal="center" vertical="center" wrapText="1"/>
    </xf>
    <xf numFmtId="3" fontId="21" fillId="0" borderId="41" xfId="8" applyNumberFormat="1" applyFont="1" applyBorder="1" applyAlignment="1">
      <alignment horizontal="right" vertical="center" wrapText="1" indent="1"/>
    </xf>
    <xf numFmtId="3" fontId="21" fillId="0" borderId="24" xfId="8" applyNumberFormat="1" applyFont="1" applyBorder="1" applyAlignment="1">
      <alignment horizontal="right" vertical="center" wrapText="1" indent="1"/>
    </xf>
    <xf numFmtId="3" fontId="26" fillId="0" borderId="24" xfId="8" applyNumberFormat="1" applyFont="1" applyBorder="1" applyAlignment="1">
      <alignment horizontal="right" vertical="center" wrapText="1" indent="1"/>
    </xf>
    <xf numFmtId="0" fontId="22" fillId="0" borderId="46" xfId="8" applyFont="1" applyBorder="1" applyAlignment="1">
      <alignment horizontal="center" vertical="center" wrapText="1"/>
    </xf>
    <xf numFmtId="0" fontId="27" fillId="0" borderId="46" xfId="8" applyFont="1" applyBorder="1" applyAlignment="1">
      <alignment horizontal="center" vertical="center" wrapText="1"/>
    </xf>
    <xf numFmtId="0" fontId="22" fillId="0" borderId="46" xfId="8" applyFont="1" applyBorder="1" applyAlignment="1">
      <alignment horizontal="left" vertical="center" wrapText="1" indent="1"/>
    </xf>
    <xf numFmtId="3" fontId="27" fillId="0" borderId="46" xfId="8" applyNumberFormat="1" applyFont="1" applyBorder="1" applyAlignment="1">
      <alignment horizontal="right" vertical="center" wrapText="1" indent="1"/>
    </xf>
    <xf numFmtId="3" fontId="21" fillId="0" borderId="2" xfId="8" applyNumberFormat="1" applyFont="1" applyBorder="1" applyAlignment="1">
      <alignment horizontal="right" vertical="center" wrapText="1" indent="1"/>
    </xf>
    <xf numFmtId="3" fontId="26" fillId="0" borderId="47" xfId="8" applyNumberFormat="1" applyFont="1" applyBorder="1" applyAlignment="1">
      <alignment horizontal="right" vertical="center" wrapText="1" indent="1"/>
    </xf>
    <xf numFmtId="0" fontId="22" fillId="0" borderId="48" xfId="8" applyFont="1" applyBorder="1" applyAlignment="1">
      <alignment horizontal="center" vertical="center" wrapText="1"/>
    </xf>
    <xf numFmtId="3" fontId="27" fillId="0" borderId="48" xfId="8" applyNumberFormat="1" applyFont="1" applyBorder="1" applyAlignment="1">
      <alignment horizontal="right" vertical="center" wrapText="1" indent="1"/>
    </xf>
    <xf numFmtId="0" fontId="27" fillId="0" borderId="48" xfId="8" applyFont="1" applyBorder="1" applyAlignment="1">
      <alignment horizontal="center" vertical="center" wrapText="1"/>
    </xf>
    <xf numFmtId="0" fontId="22" fillId="0" borderId="48" xfId="8" applyFont="1" applyBorder="1" applyAlignment="1">
      <alignment horizontal="left" vertical="center" wrapText="1" indent="1"/>
    </xf>
    <xf numFmtId="0" fontId="22" fillId="0" borderId="49" xfId="8" applyFont="1" applyBorder="1" applyAlignment="1">
      <alignment horizontal="center" vertical="center" wrapText="1"/>
    </xf>
    <xf numFmtId="3" fontId="27" fillId="0" borderId="50" xfId="8" applyNumberFormat="1" applyFont="1" applyBorder="1" applyAlignment="1">
      <alignment horizontal="right" vertical="center" wrapText="1" indent="1"/>
    </xf>
    <xf numFmtId="3" fontId="26" fillId="0" borderId="50" xfId="8" applyNumberFormat="1" applyFont="1" applyBorder="1" applyAlignment="1">
      <alignment horizontal="right" vertical="center" wrapText="1" indent="1"/>
    </xf>
    <xf numFmtId="0" fontId="6" fillId="0" borderId="26" xfId="3" applyBorder="1"/>
    <xf numFmtId="3" fontId="21" fillId="6" borderId="3" xfId="8" applyNumberFormat="1" applyFont="1" applyFill="1" applyBorder="1" applyAlignment="1">
      <alignment horizontal="right" vertical="center" wrapText="1" indent="1"/>
    </xf>
    <xf numFmtId="0" fontId="20" fillId="7" borderId="2" xfId="8" applyFont="1" applyFill="1" applyBorder="1" applyAlignment="1">
      <alignment horizontal="left" vertical="center" wrapText="1" indent="1"/>
    </xf>
    <xf numFmtId="3" fontId="21" fillId="7" borderId="24" xfId="8" applyNumberFormat="1" applyFont="1" applyFill="1" applyBorder="1" applyAlignment="1">
      <alignment horizontal="right" vertical="center" wrapText="1" indent="1"/>
    </xf>
    <xf numFmtId="0" fontId="22" fillId="0" borderId="51" xfId="8" applyFont="1" applyBorder="1" applyAlignment="1">
      <alignment horizontal="center" vertical="center" wrapText="1"/>
    </xf>
    <xf numFmtId="0" fontId="27" fillId="0" borderId="51" xfId="8" applyFont="1" applyBorder="1" applyAlignment="1">
      <alignment horizontal="center" vertical="center" wrapText="1"/>
    </xf>
    <xf numFmtId="0" fontId="22" fillId="0" borderId="51" xfId="8" applyFont="1" applyBorder="1" applyAlignment="1">
      <alignment horizontal="left" vertical="center" wrapText="1" indent="1"/>
    </xf>
    <xf numFmtId="3" fontId="27" fillId="0" borderId="51" xfId="8" applyNumberFormat="1" applyFont="1" applyBorder="1" applyAlignment="1">
      <alignment horizontal="right" vertical="center" wrapText="1" indent="1"/>
    </xf>
    <xf numFmtId="0" fontId="28" fillId="0" borderId="0" xfId="3" applyFont="1"/>
    <xf numFmtId="0" fontId="6" fillId="0" borderId="0" xfId="3" applyAlignment="1">
      <alignment horizontal="right" indent="1"/>
    </xf>
    <xf numFmtId="0" fontId="23" fillId="0" borderId="2" xfId="8" applyFont="1" applyBorder="1" applyAlignment="1">
      <alignment horizontal="center" vertical="center" wrapText="1"/>
    </xf>
    <xf numFmtId="0" fontId="29" fillId="0" borderId="2" xfId="8" applyFont="1" applyBorder="1" applyAlignment="1">
      <alignment horizontal="center" vertical="center" wrapText="1"/>
    </xf>
    <xf numFmtId="0" fontId="6" fillId="0" borderId="2" xfId="3" applyBorder="1"/>
    <xf numFmtId="3" fontId="3" fillId="0" borderId="2" xfId="3" applyNumberFormat="1" applyFont="1" applyBorder="1" applyAlignment="1">
      <alignment horizontal="right" indent="1"/>
    </xf>
    <xf numFmtId="0" fontId="3" fillId="0" borderId="2" xfId="3" applyFont="1" applyBorder="1"/>
    <xf numFmtId="0" fontId="27" fillId="0" borderId="2" xfId="8" applyFont="1" applyBorder="1" applyAlignment="1">
      <alignment horizontal="center" vertical="center" wrapText="1"/>
    </xf>
    <xf numFmtId="3" fontId="6" fillId="0" borderId="2" xfId="3" applyNumberFormat="1" applyBorder="1" applyAlignment="1">
      <alignment horizontal="right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20" fillId="0" borderId="24" xfId="8" applyFont="1" applyBorder="1" applyAlignment="1">
      <alignment horizontal="left" vertical="center" wrapText="1" indent="1"/>
    </xf>
    <xf numFmtId="0" fontId="2" fillId="0" borderId="43" xfId="8" applyFont="1" applyBorder="1" applyAlignment="1">
      <alignment horizontal="left" vertical="center" wrapText="1" indent="1"/>
    </xf>
    <xf numFmtId="0" fontId="2" fillId="0" borderId="44" xfId="8" applyFont="1" applyBorder="1" applyAlignment="1">
      <alignment horizontal="left" vertical="center" wrapText="1" indent="1"/>
    </xf>
    <xf numFmtId="0" fontId="2" fillId="0" borderId="45" xfId="8" applyFont="1" applyBorder="1" applyAlignment="1">
      <alignment horizontal="left" vertical="center" wrapText="1" indent="1"/>
    </xf>
    <xf numFmtId="0" fontId="20" fillId="0" borderId="30" xfId="8" applyFont="1" applyBorder="1" applyAlignment="1">
      <alignment horizontal="left" vertical="center" wrapText="1" indent="1"/>
    </xf>
    <xf numFmtId="0" fontId="20" fillId="0" borderId="42" xfId="8" applyFont="1" applyBorder="1" applyAlignment="1">
      <alignment horizontal="left" vertical="center" wrapText="1" indent="1"/>
    </xf>
    <xf numFmtId="0" fontId="20" fillId="0" borderId="41" xfId="8" applyFont="1" applyBorder="1" applyAlignment="1">
      <alignment horizontal="left" vertical="center" wrapText="1" indent="1"/>
    </xf>
    <xf numFmtId="0" fontId="21" fillId="6" borderId="3" xfId="8" applyFont="1" applyFill="1" applyBorder="1" applyAlignment="1">
      <alignment horizontal="left" vertical="center" wrapText="1" indent="1"/>
    </xf>
    <xf numFmtId="0" fontId="20" fillId="6" borderId="34" xfId="8" applyFont="1" applyFill="1" applyBorder="1" applyAlignment="1">
      <alignment horizontal="left" vertical="center" wrapText="1"/>
    </xf>
    <xf numFmtId="0" fontId="20" fillId="6" borderId="41" xfId="8" applyFont="1" applyFill="1" applyBorder="1" applyAlignment="1">
      <alignment horizontal="left" vertical="center" wrapText="1"/>
    </xf>
    <xf numFmtId="0" fontId="24" fillId="0" borderId="38" xfId="3" applyFont="1" applyBorder="1" applyAlignment="1">
      <alignment horizontal="center" vertical="center"/>
    </xf>
    <xf numFmtId="0" fontId="26" fillId="5" borderId="34" xfId="8" applyFont="1" applyFill="1" applyBorder="1" applyAlignment="1">
      <alignment horizontal="center" vertical="center" wrapText="1"/>
    </xf>
    <xf numFmtId="0" fontId="6" fillId="0" borderId="39" xfId="3" applyBorder="1" applyAlignment="1">
      <alignment horizontal="center" vertical="center" wrapText="1"/>
    </xf>
    <xf numFmtId="0" fontId="6" fillId="0" borderId="40" xfId="3" applyBorder="1" applyAlignment="1">
      <alignment horizontal="center" vertical="center" wrapText="1"/>
    </xf>
    <xf numFmtId="0" fontId="21" fillId="6" borderId="2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9CD0E54A-E366-4460-8F58-0501C4A7DFF3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ZIA&#321;%20PLANOWANIA%20I%20KONTROLI/2022/Prezydium%20Uchwa&#322;y/MARZEC_2022/Za&#322;&#261;czniki%20do%20uchwa&#322;y_posiedzenie_15_03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 1a "/>
      <sheetName val="Załacznik nr 1"/>
      <sheetName val="Załącznik nr 2"/>
      <sheetName val="Załącznik nr 3"/>
      <sheetName val="Załącznik nr 4"/>
      <sheetName val="Załącznik nr 5"/>
      <sheetName val="Załącznik nr 6"/>
      <sheetName val="Zał nr 1 pomocniczy"/>
      <sheetName val="zadaniowy"/>
    </sheetNames>
    <sheetDataSet>
      <sheetData sheetId="0"/>
      <sheetData sheetId="1">
        <row r="12">
          <cell r="C12">
            <v>11971000</v>
          </cell>
        </row>
        <row r="15">
          <cell r="C15">
            <v>2923000</v>
          </cell>
        </row>
        <row r="20">
          <cell r="C20">
            <v>105894000</v>
          </cell>
        </row>
      </sheetData>
      <sheetData sheetId="2">
        <row r="7">
          <cell r="C7">
            <v>2384000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110" zoomScaleNormal="110" workbookViewId="0">
      <selection activeCell="J8" sqref="J8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62" t="s">
        <v>21</v>
      </c>
      <c r="B1" s="164" t="s">
        <v>0</v>
      </c>
      <c r="C1" s="166" t="s">
        <v>50</v>
      </c>
    </row>
    <row r="2" spans="1:9" ht="83.25" customHeight="1">
      <c r="A2" s="163"/>
      <c r="B2" s="165"/>
      <c r="C2" s="167"/>
    </row>
    <row r="3" spans="1:9" ht="14.25" customHeight="1">
      <c r="A3" s="10">
        <v>0</v>
      </c>
      <c r="B3" s="11">
        <v>1</v>
      </c>
      <c r="C3" s="12">
        <v>2</v>
      </c>
    </row>
    <row r="4" spans="1:9" ht="39.950000000000003" customHeight="1" thickBot="1">
      <c r="A4" s="13">
        <v>73010</v>
      </c>
      <c r="B4" s="14" t="s">
        <v>14</v>
      </c>
      <c r="C4" s="15">
        <f>C5</f>
        <v>17568657</v>
      </c>
    </row>
    <row r="5" spans="1:9" ht="39" customHeight="1">
      <c r="A5" s="16" t="s">
        <v>22</v>
      </c>
      <c r="B5" s="17" t="s">
        <v>20</v>
      </c>
      <c r="C5" s="18">
        <v>17568657</v>
      </c>
    </row>
    <row r="6" spans="1:9" ht="54" customHeight="1" thickBot="1">
      <c r="A6" s="116"/>
      <c r="B6" s="20" t="s">
        <v>53</v>
      </c>
      <c r="C6" s="21">
        <v>17568657</v>
      </c>
      <c r="E6" s="2"/>
    </row>
    <row r="7" spans="1:9" ht="30.75" hidden="1" thickBot="1">
      <c r="A7" s="22"/>
      <c r="B7" s="44" t="s">
        <v>40</v>
      </c>
      <c r="C7" s="43"/>
      <c r="E7" s="2"/>
    </row>
    <row r="8" spans="1:9" ht="39.950000000000003" customHeight="1" thickBot="1">
      <c r="A8" s="24">
        <v>73011</v>
      </c>
      <c r="B8" s="25" t="s">
        <v>2</v>
      </c>
      <c r="C8" s="26">
        <f>SUM(C9:C11)</f>
        <v>41310000</v>
      </c>
    </row>
    <row r="9" spans="1:9" ht="41.25" customHeight="1">
      <c r="A9" s="19" t="s">
        <v>22</v>
      </c>
      <c r="B9" s="27" t="s">
        <v>20</v>
      </c>
      <c r="C9" s="45">
        <v>39678000</v>
      </c>
      <c r="D9" s="29"/>
      <c r="E9" s="2"/>
    </row>
    <row r="10" spans="1:9" ht="51.75" customHeight="1" thickBot="1">
      <c r="A10" s="31" t="s">
        <v>23</v>
      </c>
      <c r="B10" s="32" t="s">
        <v>25</v>
      </c>
      <c r="C10" s="33">
        <v>1632000</v>
      </c>
    </row>
    <row r="11" spans="1:9" ht="59.1" hidden="1" customHeight="1">
      <c r="A11" s="31" t="s">
        <v>24</v>
      </c>
      <c r="B11" s="34" t="s">
        <v>26</v>
      </c>
      <c r="C11" s="35"/>
    </row>
    <row r="12" spans="1:9" ht="74.25" hidden="1" customHeight="1" thickBot="1">
      <c r="A12" s="36" t="s">
        <v>34</v>
      </c>
      <c r="B12" s="34" t="s">
        <v>35</v>
      </c>
      <c r="C12" s="37" t="e">
        <f>#REF!</f>
        <v>#REF!</v>
      </c>
    </row>
    <row r="13" spans="1:9" ht="39.950000000000003" customHeight="1" thickBot="1">
      <c r="A13" s="24">
        <v>73095</v>
      </c>
      <c r="B13" s="38" t="s">
        <v>15</v>
      </c>
      <c r="C13" s="39">
        <f>C14+C15+C21+C22+C23</f>
        <v>52015343</v>
      </c>
      <c r="D13" s="2"/>
    </row>
    <row r="14" spans="1:9" ht="78.75" customHeight="1">
      <c r="A14" s="53" t="s">
        <v>45</v>
      </c>
      <c r="B14" s="54" t="s">
        <v>44</v>
      </c>
      <c r="C14" s="18">
        <v>11971000</v>
      </c>
    </row>
    <row r="15" spans="1:9" ht="30.75" customHeight="1">
      <c r="A15" s="19" t="s">
        <v>22</v>
      </c>
      <c r="B15" s="27" t="s">
        <v>20</v>
      </c>
      <c r="C15" s="28">
        <f>34372343+3000000</f>
        <v>37372343</v>
      </c>
    </row>
    <row r="16" spans="1:9" s="6" customFormat="1" ht="70.5" customHeight="1">
      <c r="A16" s="22"/>
      <c r="B16" s="44" t="s">
        <v>52</v>
      </c>
      <c r="C16" s="46">
        <f>30175343+3000000</f>
        <v>33175343</v>
      </c>
      <c r="D16" s="5"/>
      <c r="E16" s="5"/>
      <c r="F16" s="168"/>
      <c r="G16" s="168"/>
      <c r="H16" s="168"/>
      <c r="I16" s="168"/>
    </row>
    <row r="17" spans="1:9" s="6" customFormat="1" ht="19.5" hidden="1" customHeight="1">
      <c r="A17" s="22"/>
      <c r="B17" s="23" t="s">
        <v>16</v>
      </c>
      <c r="C17" s="47"/>
      <c r="D17" s="5"/>
      <c r="E17" s="5"/>
      <c r="F17" s="168"/>
      <c r="G17" s="168"/>
      <c r="H17" s="168"/>
      <c r="I17" s="168"/>
    </row>
    <row r="18" spans="1:9" s="6" customFormat="1" ht="30" hidden="1" customHeight="1">
      <c r="A18" s="22"/>
      <c r="B18" s="44" t="s">
        <v>40</v>
      </c>
      <c r="C18" s="30"/>
      <c r="E18" s="5"/>
    </row>
    <row r="19" spans="1:9" s="6" customFormat="1" ht="33.75" customHeight="1">
      <c r="A19" s="22"/>
      <c r="B19" s="44" t="s">
        <v>51</v>
      </c>
      <c r="C19" s="30">
        <v>2923000</v>
      </c>
      <c r="E19" s="5"/>
    </row>
    <row r="20" spans="1:9" s="6" customFormat="1" ht="31.5" customHeight="1">
      <c r="A20" s="22"/>
      <c r="B20" s="44" t="s">
        <v>38</v>
      </c>
      <c r="C20" s="30">
        <f>1274000</f>
        <v>1274000</v>
      </c>
      <c r="E20" s="5"/>
    </row>
    <row r="21" spans="1:9" s="6" customFormat="1" ht="31.5" customHeight="1">
      <c r="A21" s="31" t="s">
        <v>46</v>
      </c>
      <c r="B21" s="32" t="s">
        <v>47</v>
      </c>
      <c r="C21" s="55">
        <v>288000</v>
      </c>
      <c r="E21" s="5"/>
    </row>
    <row r="22" spans="1:9" ht="52.5" customHeight="1" thickBot="1">
      <c r="A22" s="31" t="s">
        <v>23</v>
      </c>
      <c r="B22" s="32" t="s">
        <v>25</v>
      </c>
      <c r="C22" s="40">
        <f>2384000</f>
        <v>2384000</v>
      </c>
      <c r="D22" s="2"/>
    </row>
    <row r="23" spans="1:9" ht="67.5" hidden="1" customHeight="1" thickBot="1">
      <c r="A23" s="36" t="s">
        <v>24</v>
      </c>
      <c r="B23" s="34" t="s">
        <v>27</v>
      </c>
      <c r="C23" s="40"/>
    </row>
    <row r="24" spans="1:9" ht="52.5" customHeight="1" thickBot="1">
      <c r="A24" s="41"/>
      <c r="B24" s="50" t="s">
        <v>43</v>
      </c>
      <c r="C24" s="42">
        <f>C4+C8+C13</f>
        <v>110894000</v>
      </c>
    </row>
    <row r="25" spans="1:9" ht="24.75" customHeight="1" thickBot="1">
      <c r="A25" s="51"/>
      <c r="B25" s="112" t="s">
        <v>41</v>
      </c>
      <c r="C25" s="114">
        <v>5000</v>
      </c>
    </row>
    <row r="26" spans="1:9" ht="32.25" customHeight="1" thickBot="1">
      <c r="A26" s="52"/>
      <c r="B26" s="113" t="s">
        <v>42</v>
      </c>
      <c r="C26" s="115">
        <f>C24+C25</f>
        <v>110899000</v>
      </c>
    </row>
    <row r="28" spans="1:9">
      <c r="C28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r:id="rId1"/>
  <headerFooter>
    <oddHeader xml:space="preserve">&amp;C
&amp;"Arial,Pogrubiony"&amp;14PLAN FINANSOWY DLA CZĘŚCI 67 POLSKA AKADEMIA NAUK
PODZIAŁ NA ZADANIA&amp;RZałącznik Nr 1 do Decyzji Nr 55/2022 Prezesa Polskiej Akademii Nauk
Załącznik Nr 1 do Decyzji Nr 20/2022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0"/>
  <sheetViews>
    <sheetView zoomScale="80" zoomScaleNormal="80" workbookViewId="0">
      <selection activeCell="J4" sqref="J4"/>
    </sheetView>
  </sheetViews>
  <sheetFormatPr defaultColWidth="9.140625" defaultRowHeight="12.75"/>
  <cols>
    <col min="1" max="1" width="62.140625" style="1" customWidth="1"/>
    <col min="2" max="2" width="18.140625" style="4" customWidth="1"/>
    <col min="3" max="3" width="16.28515625" style="111" customWidth="1"/>
    <col min="4" max="4" width="21.28515625" style="111" customWidth="1"/>
    <col min="5" max="5" width="15.5703125" style="4" customWidth="1"/>
    <col min="6" max="6" width="17" style="4" customWidth="1"/>
    <col min="7" max="7" width="20.140625" style="4" customWidth="1"/>
    <col min="8" max="16384" width="9.140625" style="1"/>
  </cols>
  <sheetData>
    <row r="1" spans="1:7" ht="118.5" customHeight="1" thickBot="1">
      <c r="A1" s="48" t="s">
        <v>0</v>
      </c>
      <c r="B1" s="56" t="s">
        <v>39</v>
      </c>
      <c r="C1" s="49" t="s">
        <v>54</v>
      </c>
      <c r="D1" s="56" t="s">
        <v>55</v>
      </c>
      <c r="E1" s="49" t="s">
        <v>56</v>
      </c>
      <c r="F1" s="57" t="s">
        <v>57</v>
      </c>
      <c r="G1" s="58" t="s">
        <v>19</v>
      </c>
    </row>
    <row r="2" spans="1:7" ht="34.5" customHeight="1" thickBot="1">
      <c r="A2" s="59" t="s">
        <v>1</v>
      </c>
      <c r="B2" s="60">
        <f>SUM(B3:B9)</f>
        <v>28408000</v>
      </c>
      <c r="C2" s="60">
        <f t="shared" ref="C2:D2" si="0">SUM(C3:C9)</f>
        <v>0</v>
      </c>
      <c r="D2" s="60">
        <f t="shared" si="0"/>
        <v>0</v>
      </c>
      <c r="E2" s="61">
        <f>SUM(E3:E9)</f>
        <v>0</v>
      </c>
      <c r="F2" s="62">
        <f t="shared" ref="F2" si="1">SUM(F3:F9)</f>
        <v>0</v>
      </c>
      <c r="G2" s="63">
        <f>SUM(G3:G9)</f>
        <v>28408000</v>
      </c>
    </row>
    <row r="3" spans="1:7" ht="28.5" customHeight="1">
      <c r="A3" s="64" t="s">
        <v>11</v>
      </c>
      <c r="B3" s="65">
        <v>6847000</v>
      </c>
      <c r="C3" s="66"/>
      <c r="D3" s="66"/>
      <c r="E3" s="66"/>
      <c r="F3" s="67"/>
      <c r="G3" s="68">
        <f>SUM(B3:F3)</f>
        <v>6847000</v>
      </c>
    </row>
    <row r="4" spans="1:7" ht="28.5" customHeight="1">
      <c r="A4" s="69" t="s">
        <v>6</v>
      </c>
      <c r="B4" s="70">
        <v>5600000</v>
      </c>
      <c r="C4" s="71"/>
      <c r="D4" s="71"/>
      <c r="E4" s="71"/>
      <c r="F4" s="72"/>
      <c r="G4" s="73">
        <f t="shared" ref="G4:G8" si="2">SUM(B4:F4)</f>
        <v>5600000</v>
      </c>
    </row>
    <row r="5" spans="1:7" ht="28.5" customHeight="1">
      <c r="A5" s="69" t="s">
        <v>7</v>
      </c>
      <c r="B5" s="70">
        <v>2200000</v>
      </c>
      <c r="C5" s="71"/>
      <c r="D5" s="71"/>
      <c r="E5" s="71"/>
      <c r="F5" s="72"/>
      <c r="G5" s="73">
        <f t="shared" si="2"/>
        <v>2200000</v>
      </c>
    </row>
    <row r="6" spans="1:7" ht="28.5" customHeight="1">
      <c r="A6" s="69" t="s">
        <v>4</v>
      </c>
      <c r="B6" s="70">
        <v>852000</v>
      </c>
      <c r="C6" s="71"/>
      <c r="D6" s="71"/>
      <c r="E6" s="71"/>
      <c r="F6" s="72"/>
      <c r="G6" s="73">
        <f t="shared" si="2"/>
        <v>852000</v>
      </c>
    </row>
    <row r="7" spans="1:7" ht="28.5" customHeight="1">
      <c r="A7" s="69" t="s">
        <v>8</v>
      </c>
      <c r="B7" s="70">
        <v>3630000</v>
      </c>
      <c r="C7" s="71"/>
      <c r="D7" s="71"/>
      <c r="E7" s="71"/>
      <c r="F7" s="72"/>
      <c r="G7" s="73">
        <f t="shared" si="2"/>
        <v>3630000</v>
      </c>
    </row>
    <row r="8" spans="1:7" ht="28.5" customHeight="1">
      <c r="A8" s="69" t="s">
        <v>37</v>
      </c>
      <c r="B8" s="70">
        <v>1600000</v>
      </c>
      <c r="C8" s="71"/>
      <c r="D8" s="71"/>
      <c r="E8" s="71"/>
      <c r="F8" s="72"/>
      <c r="G8" s="73">
        <f t="shared" si="2"/>
        <v>1600000</v>
      </c>
    </row>
    <row r="9" spans="1:7" s="3" customFormat="1" ht="28.5" customHeight="1">
      <c r="A9" s="74" t="s">
        <v>12</v>
      </c>
      <c r="B9" s="75">
        <f>SUM(B10:B15)</f>
        <v>7679000</v>
      </c>
      <c r="C9" s="75">
        <f t="shared" ref="C9:F9" si="3">SUM(C10:C15)</f>
        <v>0</v>
      </c>
      <c r="D9" s="75">
        <f t="shared" si="3"/>
        <v>0</v>
      </c>
      <c r="E9" s="76">
        <f t="shared" si="3"/>
        <v>0</v>
      </c>
      <c r="F9" s="77">
        <f t="shared" si="3"/>
        <v>0</v>
      </c>
      <c r="G9" s="73">
        <f>SUM(G10:G15)</f>
        <v>7679000</v>
      </c>
    </row>
    <row r="10" spans="1:7" ht="28.5" customHeight="1">
      <c r="A10" s="78" t="s">
        <v>28</v>
      </c>
      <c r="B10" s="70">
        <v>1900000</v>
      </c>
      <c r="C10" s="71"/>
      <c r="D10" s="71"/>
      <c r="E10" s="71"/>
      <c r="F10" s="72"/>
      <c r="G10" s="73">
        <f t="shared" ref="G10:G15" si="4">SUM(B10:F10)</f>
        <v>1900000</v>
      </c>
    </row>
    <row r="11" spans="1:7" ht="28.5" customHeight="1">
      <c r="A11" s="78" t="s">
        <v>29</v>
      </c>
      <c r="B11" s="70">
        <v>1090000</v>
      </c>
      <c r="C11" s="71"/>
      <c r="D11" s="71"/>
      <c r="E11" s="71"/>
      <c r="F11" s="72"/>
      <c r="G11" s="73">
        <f t="shared" si="4"/>
        <v>1090000</v>
      </c>
    </row>
    <row r="12" spans="1:7" ht="28.5" customHeight="1">
      <c r="A12" s="78" t="s">
        <v>33</v>
      </c>
      <c r="B12" s="70">
        <v>337000</v>
      </c>
      <c r="C12" s="71"/>
      <c r="D12" s="71"/>
      <c r="E12" s="71"/>
      <c r="F12" s="72"/>
      <c r="G12" s="73">
        <f t="shared" si="4"/>
        <v>337000</v>
      </c>
    </row>
    <row r="13" spans="1:7" ht="28.5" customHeight="1">
      <c r="A13" s="78" t="s">
        <v>30</v>
      </c>
      <c r="B13" s="70">
        <v>1457000</v>
      </c>
      <c r="C13" s="71"/>
      <c r="D13" s="71"/>
      <c r="E13" s="71"/>
      <c r="F13" s="72"/>
      <c r="G13" s="73">
        <f t="shared" si="4"/>
        <v>1457000</v>
      </c>
    </row>
    <row r="14" spans="1:7" ht="28.5" customHeight="1">
      <c r="A14" s="78" t="s">
        <v>31</v>
      </c>
      <c r="B14" s="70">
        <v>1095000</v>
      </c>
      <c r="C14" s="71"/>
      <c r="D14" s="71"/>
      <c r="E14" s="71"/>
      <c r="F14" s="72"/>
      <c r="G14" s="73">
        <f t="shared" si="4"/>
        <v>1095000</v>
      </c>
    </row>
    <row r="15" spans="1:7" ht="28.5" customHeight="1" thickBot="1">
      <c r="A15" s="78" t="s">
        <v>32</v>
      </c>
      <c r="B15" s="70">
        <v>1800000</v>
      </c>
      <c r="C15" s="71"/>
      <c r="D15" s="71"/>
      <c r="E15" s="71"/>
      <c r="F15" s="72"/>
      <c r="G15" s="73">
        <f t="shared" si="4"/>
        <v>1800000</v>
      </c>
    </row>
    <row r="16" spans="1:7" ht="36" customHeight="1" thickBot="1">
      <c r="A16" s="79" t="s">
        <v>13</v>
      </c>
      <c r="B16" s="60">
        <f t="shared" ref="B16:G16" si="5">SUM(B17:B18)</f>
        <v>8506000</v>
      </c>
      <c r="C16" s="60">
        <f t="shared" si="5"/>
        <v>0</v>
      </c>
      <c r="D16" s="60">
        <f t="shared" si="5"/>
        <v>0</v>
      </c>
      <c r="E16" s="61">
        <f t="shared" si="5"/>
        <v>16000</v>
      </c>
      <c r="F16" s="62">
        <f t="shared" si="5"/>
        <v>0</v>
      </c>
      <c r="G16" s="63">
        <f t="shared" si="5"/>
        <v>8522000</v>
      </c>
    </row>
    <row r="17" spans="1:7" ht="27.75" customHeight="1">
      <c r="A17" s="80" t="s">
        <v>5</v>
      </c>
      <c r="B17" s="70">
        <v>1700000</v>
      </c>
      <c r="C17" s="71"/>
      <c r="D17" s="71"/>
      <c r="E17" s="71"/>
      <c r="F17" s="72"/>
      <c r="G17" s="73">
        <f t="shared" ref="G17:G18" si="6">SUM(B17:F17)</f>
        <v>1700000</v>
      </c>
    </row>
    <row r="18" spans="1:7" ht="47.25" customHeight="1" thickBot="1">
      <c r="A18" s="81" t="s">
        <v>58</v>
      </c>
      <c r="B18" s="82">
        <v>6806000</v>
      </c>
      <c r="C18" s="83"/>
      <c r="D18" s="83"/>
      <c r="E18" s="83">
        <v>16000</v>
      </c>
      <c r="F18" s="84"/>
      <c r="G18" s="85">
        <f t="shared" si="6"/>
        <v>6822000</v>
      </c>
    </row>
    <row r="19" spans="1:7" ht="36" customHeight="1" thickBot="1">
      <c r="A19" s="79" t="s">
        <v>3</v>
      </c>
      <c r="B19" s="60">
        <f t="shared" ref="B19:G19" si="7">SUM(B20:B24)</f>
        <v>2764000</v>
      </c>
      <c r="C19" s="60">
        <f t="shared" si="7"/>
        <v>0</v>
      </c>
      <c r="D19" s="60">
        <f t="shared" si="7"/>
        <v>0</v>
      </c>
      <c r="E19" s="61">
        <f t="shared" si="7"/>
        <v>1616000</v>
      </c>
      <c r="F19" s="62">
        <f t="shared" si="7"/>
        <v>0</v>
      </c>
      <c r="G19" s="63">
        <f t="shared" si="7"/>
        <v>4380000</v>
      </c>
    </row>
    <row r="20" spans="1:7" ht="28.5" customHeight="1">
      <c r="A20" s="86" t="s">
        <v>36</v>
      </c>
      <c r="B20" s="65">
        <v>1750000</v>
      </c>
      <c r="C20" s="87"/>
      <c r="D20" s="87"/>
      <c r="E20" s="87">
        <v>1546000</v>
      </c>
      <c r="F20" s="88"/>
      <c r="G20" s="89">
        <f t="shared" ref="G20:G24" si="8">SUM(B20:F20)</f>
        <v>3296000</v>
      </c>
    </row>
    <row r="21" spans="1:7" s="4" customFormat="1" ht="28.5" customHeight="1">
      <c r="A21" s="90" t="s">
        <v>9</v>
      </c>
      <c r="B21" s="70">
        <v>666000</v>
      </c>
      <c r="C21" s="71"/>
      <c r="D21" s="71"/>
      <c r="E21" s="71">
        <v>70000</v>
      </c>
      <c r="F21" s="72"/>
      <c r="G21" s="73">
        <f t="shared" si="8"/>
        <v>736000</v>
      </c>
    </row>
    <row r="22" spans="1:7" ht="28.5" customHeight="1">
      <c r="A22" s="90" t="s">
        <v>17</v>
      </c>
      <c r="B22" s="70">
        <v>0</v>
      </c>
      <c r="C22" s="83"/>
      <c r="D22" s="83"/>
      <c r="E22" s="83"/>
      <c r="F22" s="84"/>
      <c r="G22" s="85">
        <f t="shared" si="8"/>
        <v>0</v>
      </c>
    </row>
    <row r="23" spans="1:7" ht="28.5" customHeight="1">
      <c r="A23" s="90" t="s">
        <v>48</v>
      </c>
      <c r="B23" s="70">
        <v>0</v>
      </c>
      <c r="C23" s="83"/>
      <c r="D23" s="83"/>
      <c r="E23" s="83"/>
      <c r="F23" s="84"/>
      <c r="G23" s="85">
        <f t="shared" si="8"/>
        <v>0</v>
      </c>
    </row>
    <row r="24" spans="1:7" ht="28.5" customHeight="1" thickBot="1">
      <c r="A24" s="90" t="s">
        <v>10</v>
      </c>
      <c r="B24" s="91">
        <v>348000</v>
      </c>
      <c r="C24" s="83"/>
      <c r="D24" s="83"/>
      <c r="E24" s="83"/>
      <c r="F24" s="84"/>
      <c r="G24" s="85">
        <f t="shared" si="8"/>
        <v>348000</v>
      </c>
    </row>
    <row r="25" spans="1:7" ht="28.5" customHeight="1" thickBot="1">
      <c r="A25" s="79" t="s">
        <v>59</v>
      </c>
      <c r="B25" s="60"/>
      <c r="C25" s="61"/>
      <c r="D25" s="61"/>
      <c r="E25" s="61"/>
      <c r="F25" s="62"/>
      <c r="G25" s="63">
        <f>SUM(B25:F25)</f>
        <v>0</v>
      </c>
    </row>
    <row r="26" spans="1:7" ht="34.5" customHeight="1">
      <c r="A26" s="92" t="s">
        <v>18</v>
      </c>
      <c r="B26" s="65">
        <v>1274000</v>
      </c>
      <c r="C26" s="87"/>
      <c r="D26" s="87"/>
      <c r="E26" s="87"/>
      <c r="F26" s="88"/>
      <c r="G26" s="89">
        <f t="shared" ref="G26:G27" si="9">SUM(B26:F26)</f>
        <v>1274000</v>
      </c>
    </row>
    <row r="27" spans="1:7" s="7" customFormat="1" ht="27" customHeight="1" thickBot="1">
      <c r="A27" s="93" t="s">
        <v>49</v>
      </c>
      <c r="B27" s="94"/>
      <c r="C27" s="95">
        <v>288000</v>
      </c>
      <c r="D27" s="96"/>
      <c r="E27" s="96"/>
      <c r="F27" s="97"/>
      <c r="G27" s="98">
        <f t="shared" si="9"/>
        <v>288000</v>
      </c>
    </row>
    <row r="28" spans="1:7" s="8" customFormat="1" ht="47.25" customHeight="1" thickBot="1">
      <c r="A28" s="99" t="s">
        <v>60</v>
      </c>
      <c r="B28" s="100">
        <f t="shared" ref="B28:G28" si="10">SUM(B29:B31)</f>
        <v>53667000</v>
      </c>
      <c r="C28" s="100">
        <f t="shared" si="10"/>
        <v>0</v>
      </c>
      <c r="D28" s="100">
        <f t="shared" si="10"/>
        <v>11971000</v>
      </c>
      <c r="E28" s="100">
        <f t="shared" si="10"/>
        <v>2384000</v>
      </c>
      <c r="F28" s="101">
        <f t="shared" si="10"/>
        <v>0</v>
      </c>
      <c r="G28" s="63">
        <f t="shared" si="10"/>
        <v>68022000</v>
      </c>
    </row>
    <row r="29" spans="1:7" s="8" customFormat="1" ht="27.75" customHeight="1">
      <c r="A29" s="102" t="s">
        <v>14</v>
      </c>
      <c r="B29" s="87">
        <v>17568657</v>
      </c>
      <c r="C29" s="87"/>
      <c r="D29" s="87"/>
      <c r="E29" s="87"/>
      <c r="F29" s="88"/>
      <c r="G29" s="89">
        <f t="shared" ref="G29:G31" si="11">SUM(B29:F29)</f>
        <v>17568657</v>
      </c>
    </row>
    <row r="30" spans="1:7" s="8" customFormat="1" ht="27.75" customHeight="1">
      <c r="A30" s="103" t="s">
        <v>61</v>
      </c>
      <c r="B30" s="71">
        <f>30175343+3000000</f>
        <v>33175343</v>
      </c>
      <c r="C30" s="71"/>
      <c r="D30" s="71"/>
      <c r="E30" s="71">
        <f>'[1]Załącznik nr 2'!C7</f>
        <v>2384000</v>
      </c>
      <c r="F30" s="72"/>
      <c r="G30" s="73">
        <f t="shared" si="11"/>
        <v>35559343</v>
      </c>
    </row>
    <row r="31" spans="1:7" s="7" customFormat="1" ht="27.75" customHeight="1" thickBot="1">
      <c r="A31" s="104" t="s">
        <v>51</v>
      </c>
      <c r="B31" s="95">
        <f>'[1]Załacznik nr 1'!C15</f>
        <v>2923000</v>
      </c>
      <c r="C31" s="95"/>
      <c r="D31" s="95">
        <f>'[1]Załacznik nr 1'!C12</f>
        <v>11971000</v>
      </c>
      <c r="E31" s="95"/>
      <c r="F31" s="105"/>
      <c r="G31" s="98">
        <f t="shared" si="11"/>
        <v>14894000</v>
      </c>
    </row>
    <row r="32" spans="1:7" s="7" customFormat="1" ht="48" customHeight="1" thickBot="1">
      <c r="A32" s="106" t="s">
        <v>43</v>
      </c>
      <c r="B32" s="107">
        <f>B2+B16+B19+B26+B27+B28+B25</f>
        <v>94619000</v>
      </c>
      <c r="C32" s="107">
        <f t="shared" ref="C32:F32" si="12">C2+C16+C19+C26+C27+C28+C25</f>
        <v>288000</v>
      </c>
      <c r="D32" s="107">
        <f t="shared" si="12"/>
        <v>11971000</v>
      </c>
      <c r="E32" s="107">
        <f t="shared" si="12"/>
        <v>4016000</v>
      </c>
      <c r="F32" s="108">
        <f t="shared" si="12"/>
        <v>0</v>
      </c>
      <c r="G32" s="109">
        <f>SUM(B32:F32)</f>
        <v>110894000</v>
      </c>
    </row>
    <row r="33" spans="2:7" ht="15.75">
      <c r="B33" s="9"/>
      <c r="C33" s="110"/>
      <c r="D33" s="110"/>
      <c r="E33" s="9"/>
      <c r="F33" s="9"/>
      <c r="G33" s="9"/>
    </row>
    <row r="34" spans="2:7" ht="15.75">
      <c r="B34" s="9"/>
      <c r="C34" s="9"/>
      <c r="D34" s="9"/>
      <c r="E34" s="9"/>
      <c r="F34" s="9"/>
      <c r="G34" s="9"/>
    </row>
    <row r="35" spans="2:7" ht="15.75">
      <c r="B35" s="9"/>
      <c r="C35" s="110"/>
      <c r="D35" s="110"/>
      <c r="E35" s="9"/>
      <c r="F35" s="9"/>
      <c r="G35" s="9"/>
    </row>
    <row r="36" spans="2:7" ht="15.75">
      <c r="B36" s="9"/>
      <c r="C36" s="110"/>
      <c r="D36" s="110"/>
      <c r="E36" s="9"/>
      <c r="F36" s="9"/>
      <c r="G36" s="9">
        <f>G32-'[1]Załacznik nr 1'!C20</f>
        <v>5000000</v>
      </c>
    </row>
    <row r="37" spans="2:7" ht="15.75">
      <c r="B37" s="9"/>
      <c r="C37" s="110"/>
      <c r="D37" s="110"/>
      <c r="E37" s="9"/>
      <c r="F37" s="9"/>
      <c r="G37" s="9"/>
    </row>
    <row r="38" spans="2:7" ht="15.75">
      <c r="B38" s="9"/>
      <c r="C38" s="110"/>
      <c r="D38" s="110"/>
      <c r="E38" s="9"/>
      <c r="F38" s="9"/>
      <c r="G38" s="9"/>
    </row>
    <row r="39" spans="2:7" ht="15.75">
      <c r="B39" s="9"/>
      <c r="C39" s="110"/>
      <c r="D39" s="110"/>
      <c r="E39" s="9"/>
      <c r="F39" s="9"/>
      <c r="G39" s="9"/>
    </row>
    <row r="40" spans="2:7" ht="15.75">
      <c r="B40" s="9"/>
      <c r="C40" s="110"/>
      <c r="D40" s="110"/>
      <c r="E40" s="9"/>
      <c r="F40" s="9"/>
      <c r="G40" s="9"/>
    </row>
    <row r="41" spans="2:7" ht="15.75">
      <c r="B41" s="9"/>
      <c r="C41" s="110"/>
      <c r="D41" s="110"/>
      <c r="E41" s="9"/>
      <c r="F41" s="9"/>
      <c r="G41" s="9"/>
    </row>
    <row r="42" spans="2:7" ht="15.75">
      <c r="B42" s="9"/>
      <c r="C42" s="110"/>
      <c r="D42" s="110"/>
      <c r="E42" s="9"/>
      <c r="F42" s="9"/>
      <c r="G42" s="9"/>
    </row>
    <row r="43" spans="2:7" ht="15.75">
      <c r="B43" s="9"/>
      <c r="C43" s="110"/>
      <c r="D43" s="110"/>
      <c r="E43" s="9"/>
      <c r="F43" s="9"/>
      <c r="G43" s="9"/>
    </row>
    <row r="44" spans="2:7" ht="15.75">
      <c r="B44" s="9"/>
      <c r="C44" s="110"/>
      <c r="D44" s="110"/>
      <c r="E44" s="9"/>
      <c r="F44" s="9"/>
      <c r="G44" s="9"/>
    </row>
    <row r="45" spans="2:7" ht="15.75">
      <c r="B45" s="9"/>
      <c r="C45" s="110"/>
      <c r="D45" s="110"/>
      <c r="E45" s="9"/>
      <c r="F45" s="9"/>
      <c r="G45" s="9"/>
    </row>
    <row r="46" spans="2:7" ht="15.75">
      <c r="B46" s="9"/>
      <c r="C46" s="110"/>
      <c r="D46" s="110"/>
      <c r="E46" s="9"/>
      <c r="F46" s="9"/>
      <c r="G46" s="9"/>
    </row>
    <row r="47" spans="2:7" ht="15.75">
      <c r="B47" s="9"/>
      <c r="C47" s="110"/>
      <c r="D47" s="110"/>
      <c r="E47" s="9"/>
      <c r="F47" s="9"/>
      <c r="G47" s="9"/>
    </row>
    <row r="48" spans="2:7" ht="15.75">
      <c r="B48" s="9"/>
      <c r="C48" s="110"/>
      <c r="D48" s="110"/>
      <c r="E48" s="9"/>
      <c r="F48" s="9"/>
      <c r="G48" s="9"/>
    </row>
    <row r="49" spans="2:7" ht="15.75">
      <c r="B49" s="9"/>
      <c r="C49" s="110"/>
      <c r="D49" s="110"/>
      <c r="E49" s="9"/>
      <c r="F49" s="9"/>
      <c r="G49" s="9"/>
    </row>
    <row r="50" spans="2:7" ht="15.75">
      <c r="B50" s="9"/>
      <c r="C50" s="110"/>
      <c r="D50" s="110"/>
      <c r="E50" s="9"/>
      <c r="F50" s="9"/>
      <c r="G50" s="9"/>
    </row>
    <row r="51" spans="2:7" ht="15.75">
      <c r="B51" s="9"/>
      <c r="C51" s="110"/>
      <c r="D51" s="110"/>
      <c r="E51" s="9"/>
      <c r="F51" s="9"/>
      <c r="G51" s="9"/>
    </row>
    <row r="52" spans="2:7" ht="15.75">
      <c r="B52" s="9"/>
      <c r="C52" s="110"/>
      <c r="D52" s="110"/>
      <c r="E52" s="9"/>
      <c r="F52" s="9"/>
      <c r="G52" s="9"/>
    </row>
    <row r="53" spans="2:7" ht="15.75">
      <c r="B53" s="9"/>
      <c r="C53" s="110"/>
      <c r="D53" s="110"/>
      <c r="E53" s="9"/>
      <c r="F53" s="9"/>
      <c r="G53" s="9"/>
    </row>
    <row r="54" spans="2:7" ht="15.75">
      <c r="B54" s="9"/>
      <c r="C54" s="110"/>
      <c r="D54" s="110"/>
      <c r="E54" s="9"/>
      <c r="F54" s="9"/>
      <c r="G54" s="9"/>
    </row>
    <row r="55" spans="2:7" ht="15.75">
      <c r="B55" s="9"/>
      <c r="C55" s="110"/>
      <c r="D55" s="110"/>
      <c r="E55" s="9"/>
      <c r="F55" s="9"/>
      <c r="G55" s="9"/>
    </row>
    <row r="56" spans="2:7" ht="15.75">
      <c r="B56" s="9"/>
      <c r="C56" s="110"/>
      <c r="D56" s="110"/>
      <c r="E56" s="9"/>
      <c r="F56" s="9"/>
      <c r="G56" s="9"/>
    </row>
    <row r="57" spans="2:7" ht="15.75">
      <c r="B57" s="9"/>
      <c r="C57" s="110"/>
      <c r="D57" s="110"/>
      <c r="E57" s="9"/>
      <c r="F57" s="9"/>
      <c r="G57" s="9"/>
    </row>
    <row r="58" spans="2:7" ht="15.75">
      <c r="B58" s="9"/>
      <c r="C58" s="110"/>
      <c r="D58" s="110"/>
      <c r="E58" s="9"/>
      <c r="F58" s="9"/>
      <c r="G58" s="9"/>
    </row>
    <row r="59" spans="2:7" ht="15.75">
      <c r="B59" s="9"/>
      <c r="C59" s="110"/>
      <c r="D59" s="110"/>
      <c r="E59" s="9"/>
      <c r="F59" s="9"/>
      <c r="G59" s="9"/>
    </row>
    <row r="60" spans="2:7" ht="15.75">
      <c r="B60" s="9"/>
      <c r="C60" s="110"/>
      <c r="D60" s="110"/>
      <c r="E60" s="9"/>
      <c r="F60" s="9"/>
      <c r="G60" s="9"/>
    </row>
    <row r="61" spans="2:7" ht="15.75">
      <c r="B61" s="9"/>
      <c r="C61" s="110"/>
      <c r="D61" s="110"/>
      <c r="E61" s="9"/>
      <c r="F61" s="9"/>
      <c r="G61" s="9"/>
    </row>
    <row r="62" spans="2:7" ht="15.75">
      <c r="B62" s="9"/>
      <c r="C62" s="110"/>
      <c r="D62" s="110"/>
      <c r="E62" s="9"/>
      <c r="F62" s="9"/>
      <c r="G62" s="9"/>
    </row>
    <row r="63" spans="2:7" ht="15.75">
      <c r="B63" s="9"/>
      <c r="C63" s="110"/>
      <c r="D63" s="110"/>
      <c r="E63" s="9"/>
      <c r="F63" s="9"/>
      <c r="G63" s="9"/>
    </row>
    <row r="64" spans="2:7" ht="15.75">
      <c r="B64" s="9"/>
      <c r="C64" s="110"/>
      <c r="D64" s="110"/>
      <c r="E64" s="9"/>
      <c r="F64" s="9"/>
      <c r="G64" s="9"/>
    </row>
    <row r="65" spans="2:7" ht="15.75">
      <c r="B65" s="9"/>
      <c r="C65" s="110"/>
      <c r="D65" s="110"/>
      <c r="E65" s="9"/>
      <c r="F65" s="9"/>
      <c r="G65" s="9"/>
    </row>
    <row r="66" spans="2:7" ht="15.75">
      <c r="B66" s="9"/>
      <c r="C66" s="110"/>
      <c r="D66" s="110"/>
      <c r="E66" s="9"/>
      <c r="F66" s="9"/>
      <c r="G66" s="9"/>
    </row>
    <row r="67" spans="2:7" ht="15.75">
      <c r="B67" s="9"/>
      <c r="C67" s="110"/>
      <c r="D67" s="110"/>
      <c r="E67" s="9"/>
      <c r="F67" s="9"/>
      <c r="G67" s="9"/>
    </row>
    <row r="68" spans="2:7" ht="15.75">
      <c r="B68" s="9"/>
      <c r="C68" s="110"/>
      <c r="D68" s="110"/>
      <c r="E68" s="9"/>
      <c r="F68" s="9"/>
      <c r="G68" s="9"/>
    </row>
    <row r="69" spans="2:7" ht="15.75">
      <c r="B69" s="9"/>
      <c r="C69" s="110"/>
      <c r="D69" s="110"/>
      <c r="E69" s="9"/>
      <c r="F69" s="9"/>
      <c r="G69" s="9"/>
    </row>
    <row r="70" spans="2:7" ht="15.75">
      <c r="B70" s="9"/>
      <c r="C70" s="110"/>
      <c r="D70" s="110"/>
      <c r="E70" s="9"/>
      <c r="F70" s="9"/>
      <c r="G70" s="9"/>
    </row>
    <row r="71" spans="2:7" ht="15.75">
      <c r="B71" s="9"/>
      <c r="C71" s="110"/>
      <c r="D71" s="110"/>
      <c r="E71" s="9"/>
      <c r="F71" s="9"/>
      <c r="G71" s="9"/>
    </row>
    <row r="72" spans="2:7" ht="15.75">
      <c r="B72" s="9"/>
      <c r="C72" s="110"/>
      <c r="D72" s="110"/>
      <c r="E72" s="9"/>
      <c r="F72" s="9"/>
      <c r="G72" s="9"/>
    </row>
    <row r="73" spans="2:7" ht="15.75">
      <c r="B73" s="9"/>
      <c r="C73" s="110"/>
      <c r="D73" s="110"/>
      <c r="E73" s="9"/>
      <c r="F73" s="9"/>
      <c r="G73" s="9"/>
    </row>
    <row r="74" spans="2:7" ht="15.75">
      <c r="B74" s="9"/>
      <c r="C74" s="110"/>
      <c r="D74" s="110"/>
      <c r="E74" s="9"/>
      <c r="F74" s="9"/>
      <c r="G74" s="9"/>
    </row>
    <row r="75" spans="2:7" ht="15.75">
      <c r="B75" s="9"/>
      <c r="C75" s="110"/>
      <c r="D75" s="110"/>
      <c r="E75" s="9"/>
      <c r="F75" s="9"/>
      <c r="G75" s="9"/>
    </row>
    <row r="76" spans="2:7" ht="15.75">
      <c r="B76" s="9"/>
      <c r="C76" s="110"/>
      <c r="D76" s="110"/>
      <c r="E76" s="9"/>
      <c r="F76" s="9"/>
      <c r="G76" s="9"/>
    </row>
    <row r="77" spans="2:7" ht="15.75">
      <c r="B77" s="9"/>
      <c r="C77" s="110"/>
      <c r="D77" s="110"/>
      <c r="E77" s="9"/>
      <c r="F77" s="9"/>
      <c r="G77" s="9"/>
    </row>
    <row r="78" spans="2:7" ht="15.75">
      <c r="B78" s="9"/>
      <c r="C78" s="110"/>
      <c r="D78" s="110"/>
      <c r="E78" s="9"/>
      <c r="F78" s="9"/>
      <c r="G78" s="9"/>
    </row>
    <row r="79" spans="2:7" ht="15.75">
      <c r="B79" s="9"/>
      <c r="C79" s="110"/>
      <c r="D79" s="110"/>
      <c r="E79" s="9"/>
      <c r="F79" s="9"/>
      <c r="G79" s="9"/>
    </row>
    <row r="80" spans="2:7" ht="15.75">
      <c r="B80" s="9"/>
      <c r="C80" s="110"/>
      <c r="D80" s="110"/>
      <c r="E80" s="9"/>
      <c r="F80" s="9"/>
      <c r="G80" s="9"/>
    </row>
    <row r="81" spans="2:7" ht="15.75">
      <c r="B81" s="9"/>
      <c r="C81" s="110"/>
      <c r="D81" s="110"/>
      <c r="E81" s="9"/>
      <c r="F81" s="9"/>
      <c r="G81" s="9"/>
    </row>
    <row r="82" spans="2:7" ht="15.75">
      <c r="B82" s="9"/>
      <c r="C82" s="110"/>
      <c r="D82" s="110"/>
      <c r="E82" s="9"/>
      <c r="F82" s="9"/>
      <c r="G82" s="9"/>
    </row>
    <row r="83" spans="2:7" ht="15.75">
      <c r="B83" s="9"/>
      <c r="C83" s="110"/>
      <c r="D83" s="110"/>
      <c r="E83" s="9"/>
      <c r="F83" s="9"/>
      <c r="G83" s="9"/>
    </row>
    <row r="84" spans="2:7" ht="15.75">
      <c r="B84" s="9"/>
      <c r="C84" s="110"/>
      <c r="D84" s="110"/>
      <c r="E84" s="9"/>
      <c r="F84" s="9"/>
      <c r="G84" s="9"/>
    </row>
    <row r="85" spans="2:7" ht="15.75">
      <c r="B85" s="9"/>
      <c r="C85" s="110"/>
      <c r="D85" s="110"/>
      <c r="E85" s="9"/>
      <c r="F85" s="9"/>
      <c r="G85" s="9"/>
    </row>
    <row r="86" spans="2:7" ht="15.75">
      <c r="B86" s="9"/>
      <c r="C86" s="110"/>
      <c r="D86" s="110"/>
      <c r="E86" s="9"/>
      <c r="F86" s="9"/>
      <c r="G86" s="9"/>
    </row>
    <row r="87" spans="2:7" ht="15.75">
      <c r="B87" s="9"/>
      <c r="C87" s="110"/>
      <c r="D87" s="110"/>
      <c r="E87" s="9"/>
      <c r="F87" s="9"/>
      <c r="G87" s="9"/>
    </row>
    <row r="88" spans="2:7" ht="15.75">
      <c r="B88" s="9"/>
      <c r="C88" s="110"/>
      <c r="D88" s="110"/>
      <c r="E88" s="9"/>
      <c r="F88" s="9"/>
      <c r="G88" s="9"/>
    </row>
    <row r="89" spans="2:7" ht="15.75">
      <c r="B89" s="9"/>
      <c r="C89" s="110"/>
      <c r="D89" s="110"/>
      <c r="E89" s="9"/>
      <c r="F89" s="9"/>
      <c r="G89" s="9"/>
    </row>
    <row r="90" spans="2:7" ht="15.75">
      <c r="B90" s="9"/>
      <c r="C90" s="110"/>
      <c r="D90" s="110"/>
      <c r="E90" s="9"/>
      <c r="F90" s="9"/>
      <c r="G90" s="9"/>
    </row>
    <row r="91" spans="2:7" ht="15.75">
      <c r="B91" s="9"/>
      <c r="C91" s="110"/>
      <c r="D91" s="110"/>
      <c r="E91" s="9"/>
      <c r="F91" s="9"/>
      <c r="G91" s="9"/>
    </row>
    <row r="92" spans="2:7" ht="15.75">
      <c r="B92" s="9"/>
      <c r="C92" s="110"/>
      <c r="D92" s="110"/>
      <c r="E92" s="9"/>
      <c r="F92" s="9"/>
      <c r="G92" s="9"/>
    </row>
    <row r="93" spans="2:7" ht="15.75">
      <c r="B93" s="9"/>
      <c r="C93" s="110"/>
      <c r="D93" s="110"/>
      <c r="E93" s="9"/>
      <c r="F93" s="9"/>
      <c r="G93" s="9"/>
    </row>
    <row r="94" spans="2:7" ht="15.75">
      <c r="B94" s="9"/>
      <c r="C94" s="110"/>
      <c r="D94" s="110"/>
      <c r="E94" s="9"/>
      <c r="F94" s="9"/>
      <c r="G94" s="9"/>
    </row>
    <row r="95" spans="2:7" ht="15.75">
      <c r="B95" s="9"/>
      <c r="C95" s="110"/>
      <c r="D95" s="110"/>
      <c r="E95" s="9"/>
      <c r="F95" s="9"/>
      <c r="G95" s="9"/>
    </row>
    <row r="96" spans="2:7" ht="15.75">
      <c r="B96" s="9"/>
      <c r="C96" s="110"/>
      <c r="D96" s="110"/>
      <c r="E96" s="9"/>
      <c r="F96" s="9"/>
      <c r="G96" s="9"/>
    </row>
    <row r="97" spans="2:7" ht="15.75">
      <c r="B97" s="9"/>
      <c r="C97" s="110"/>
      <c r="D97" s="110"/>
      <c r="E97" s="9"/>
      <c r="F97" s="9"/>
      <c r="G97" s="9"/>
    </row>
    <row r="98" spans="2:7" ht="15.75">
      <c r="B98" s="9"/>
      <c r="C98" s="110"/>
      <c r="D98" s="110"/>
      <c r="E98" s="9"/>
      <c r="F98" s="9"/>
      <c r="G98" s="9"/>
    </row>
    <row r="99" spans="2:7" ht="15.75">
      <c r="B99" s="9"/>
      <c r="C99" s="110"/>
      <c r="D99" s="110"/>
      <c r="E99" s="9"/>
      <c r="F99" s="9"/>
      <c r="G99" s="9"/>
    </row>
    <row r="100" spans="2:7" ht="15.75">
      <c r="B100" s="9"/>
      <c r="C100" s="110"/>
      <c r="D100" s="110"/>
      <c r="E100" s="9"/>
      <c r="F100" s="9"/>
      <c r="G100" s="9"/>
    </row>
    <row r="101" spans="2:7" ht="15.75">
      <c r="B101" s="9"/>
      <c r="C101" s="110"/>
      <c r="D101" s="110"/>
      <c r="E101" s="9"/>
      <c r="F101" s="9"/>
      <c r="G101" s="9"/>
    </row>
    <row r="102" spans="2:7" ht="15.75">
      <c r="B102" s="9"/>
      <c r="C102" s="110"/>
      <c r="D102" s="110"/>
      <c r="E102" s="9"/>
      <c r="F102" s="9"/>
      <c r="G102" s="9"/>
    </row>
    <row r="103" spans="2:7" ht="15.75">
      <c r="B103" s="9"/>
      <c r="C103" s="110"/>
      <c r="D103" s="110"/>
      <c r="E103" s="9"/>
      <c r="F103" s="9"/>
      <c r="G103" s="9"/>
    </row>
    <row r="104" spans="2:7" ht="15.75">
      <c r="B104" s="9"/>
      <c r="C104" s="110"/>
      <c r="D104" s="110"/>
      <c r="E104" s="9"/>
      <c r="F104" s="9"/>
      <c r="G104" s="9"/>
    </row>
    <row r="105" spans="2:7" ht="15.75">
      <c r="B105" s="9"/>
      <c r="C105" s="110"/>
      <c r="D105" s="110"/>
      <c r="E105" s="9"/>
      <c r="F105" s="9"/>
      <c r="G105" s="9"/>
    </row>
    <row r="106" spans="2:7" ht="15.75">
      <c r="B106" s="9"/>
      <c r="C106" s="110"/>
      <c r="D106" s="110"/>
      <c r="E106" s="9"/>
      <c r="F106" s="9"/>
      <c r="G106" s="9"/>
    </row>
    <row r="107" spans="2:7" ht="15.75">
      <c r="B107" s="9"/>
      <c r="C107" s="110"/>
      <c r="D107" s="110"/>
      <c r="E107" s="9"/>
      <c r="F107" s="9"/>
      <c r="G107" s="9"/>
    </row>
    <row r="108" spans="2:7" ht="15.75">
      <c r="B108" s="9"/>
      <c r="C108" s="110"/>
      <c r="D108" s="110"/>
      <c r="E108" s="9"/>
      <c r="F108" s="9"/>
      <c r="G108" s="9"/>
    </row>
    <row r="109" spans="2:7" ht="15.75">
      <c r="B109" s="9"/>
      <c r="C109" s="110"/>
      <c r="D109" s="110"/>
      <c r="E109" s="9"/>
      <c r="F109" s="9"/>
      <c r="G109" s="9"/>
    </row>
    <row r="110" spans="2:7" ht="15.75">
      <c r="B110" s="9"/>
      <c r="C110" s="110"/>
      <c r="D110" s="110"/>
      <c r="E110" s="9"/>
      <c r="F110" s="9"/>
      <c r="G110" s="9"/>
    </row>
    <row r="111" spans="2:7" ht="15.75">
      <c r="B111" s="9"/>
      <c r="C111" s="110"/>
      <c r="D111" s="110"/>
      <c r="E111" s="9"/>
      <c r="F111" s="9"/>
      <c r="G111" s="9"/>
    </row>
    <row r="112" spans="2:7" ht="15.75">
      <c r="B112" s="9"/>
      <c r="C112" s="110"/>
      <c r="D112" s="110"/>
      <c r="E112" s="9"/>
      <c r="F112" s="9"/>
      <c r="G112" s="9"/>
    </row>
    <row r="113" spans="2:7" ht="15.75">
      <c r="B113" s="9"/>
      <c r="C113" s="110"/>
      <c r="D113" s="110"/>
      <c r="E113" s="9"/>
      <c r="F113" s="9"/>
      <c r="G113" s="9"/>
    </row>
    <row r="114" spans="2:7" ht="15.75">
      <c r="B114" s="9"/>
      <c r="C114" s="110"/>
      <c r="D114" s="110"/>
      <c r="E114" s="9"/>
      <c r="F114" s="9"/>
      <c r="G114" s="9"/>
    </row>
    <row r="115" spans="2:7" ht="15.75">
      <c r="B115" s="9"/>
      <c r="C115" s="110"/>
      <c r="D115" s="110"/>
      <c r="E115" s="9"/>
      <c r="F115" s="9"/>
      <c r="G115" s="9"/>
    </row>
    <row r="116" spans="2:7" ht="15.75">
      <c r="B116" s="9"/>
      <c r="C116" s="110"/>
      <c r="D116" s="110"/>
      <c r="E116" s="9"/>
      <c r="F116" s="9"/>
      <c r="G116" s="9"/>
    </row>
    <row r="117" spans="2:7" ht="15.75">
      <c r="B117" s="9"/>
      <c r="C117" s="110"/>
      <c r="D117" s="110"/>
      <c r="E117" s="9"/>
      <c r="F117" s="9"/>
      <c r="G117" s="9"/>
    </row>
    <row r="118" spans="2:7" ht="15.75">
      <c r="B118" s="9"/>
      <c r="C118" s="110"/>
      <c r="D118" s="110"/>
      <c r="E118" s="9"/>
      <c r="F118" s="9"/>
      <c r="G118" s="9"/>
    </row>
    <row r="119" spans="2:7" ht="15.75">
      <c r="B119" s="9"/>
      <c r="C119" s="110"/>
      <c r="D119" s="110"/>
      <c r="E119" s="9"/>
      <c r="F119" s="9"/>
      <c r="G119" s="9"/>
    </row>
    <row r="120" spans="2:7" ht="15.75">
      <c r="B120" s="9"/>
      <c r="C120" s="110"/>
      <c r="D120" s="110"/>
      <c r="E120" s="9"/>
      <c r="F120" s="9"/>
      <c r="G120" s="9"/>
    </row>
    <row r="121" spans="2:7" ht="15.75">
      <c r="B121" s="9"/>
      <c r="C121" s="110"/>
      <c r="D121" s="110"/>
      <c r="E121" s="9"/>
      <c r="F121" s="9"/>
      <c r="G121" s="9"/>
    </row>
    <row r="122" spans="2:7" ht="15.75">
      <c r="B122" s="9"/>
      <c r="C122" s="110"/>
      <c r="D122" s="110"/>
      <c r="E122" s="9"/>
      <c r="F122" s="9"/>
      <c r="G122" s="9"/>
    </row>
    <row r="123" spans="2:7" ht="15.75">
      <c r="B123" s="9"/>
      <c r="C123" s="110"/>
      <c r="D123" s="110"/>
      <c r="E123" s="9"/>
      <c r="F123" s="9"/>
      <c r="G123" s="9"/>
    </row>
    <row r="124" spans="2:7" ht="15.75">
      <c r="B124" s="9"/>
      <c r="C124" s="110"/>
      <c r="D124" s="110"/>
      <c r="E124" s="9"/>
      <c r="F124" s="9"/>
      <c r="G124" s="9"/>
    </row>
    <row r="125" spans="2:7" ht="15.75">
      <c r="B125" s="9"/>
      <c r="C125" s="110"/>
      <c r="D125" s="110"/>
      <c r="E125" s="9"/>
      <c r="F125" s="9"/>
      <c r="G125" s="9"/>
    </row>
    <row r="126" spans="2:7" ht="15.75">
      <c r="B126" s="9"/>
      <c r="C126" s="110"/>
      <c r="D126" s="110"/>
      <c r="E126" s="9"/>
      <c r="F126" s="9"/>
      <c r="G126" s="9"/>
    </row>
    <row r="127" spans="2:7" ht="15.75">
      <c r="B127" s="9"/>
      <c r="C127" s="110"/>
      <c r="D127" s="110"/>
      <c r="E127" s="9"/>
      <c r="F127" s="9"/>
      <c r="G127" s="9"/>
    </row>
    <row r="128" spans="2:7" ht="15.75">
      <c r="B128" s="9"/>
      <c r="C128" s="110"/>
      <c r="D128" s="110"/>
      <c r="E128" s="9"/>
      <c r="F128" s="9"/>
      <c r="G128" s="9"/>
    </row>
    <row r="129" spans="2:7" ht="15.75">
      <c r="B129" s="9"/>
      <c r="C129" s="110"/>
      <c r="D129" s="110"/>
      <c r="E129" s="9"/>
      <c r="F129" s="9"/>
      <c r="G129" s="9"/>
    </row>
    <row r="130" spans="2:7" ht="15.75">
      <c r="B130" s="9"/>
      <c r="C130" s="110"/>
      <c r="D130" s="110"/>
      <c r="E130" s="9"/>
      <c r="F130" s="9"/>
      <c r="G130" s="9"/>
    </row>
    <row r="131" spans="2:7" ht="15.75">
      <c r="B131" s="9"/>
      <c r="C131" s="110"/>
      <c r="D131" s="110"/>
      <c r="E131" s="9"/>
      <c r="F131" s="9"/>
      <c r="G131" s="9"/>
    </row>
    <row r="132" spans="2:7" ht="15.75">
      <c r="B132" s="9"/>
      <c r="C132" s="110"/>
      <c r="D132" s="110"/>
      <c r="E132" s="9"/>
      <c r="F132" s="9"/>
      <c r="G132" s="9"/>
    </row>
    <row r="133" spans="2:7" ht="15.75">
      <c r="B133" s="9"/>
      <c r="C133" s="110"/>
      <c r="D133" s="110"/>
      <c r="E133" s="9"/>
      <c r="F133" s="9"/>
      <c r="G133" s="9"/>
    </row>
    <row r="134" spans="2:7" ht="15.75">
      <c r="B134" s="9"/>
      <c r="C134" s="110"/>
      <c r="D134" s="110"/>
      <c r="E134" s="9"/>
      <c r="F134" s="9"/>
      <c r="G134" s="9"/>
    </row>
    <row r="135" spans="2:7" ht="15.75">
      <c r="B135" s="9"/>
      <c r="C135" s="110"/>
      <c r="D135" s="110"/>
      <c r="E135" s="9"/>
      <c r="F135" s="9"/>
      <c r="G135" s="9"/>
    </row>
    <row r="136" spans="2:7" ht="15.75">
      <c r="B136" s="9"/>
      <c r="C136" s="110"/>
      <c r="D136" s="110"/>
      <c r="E136" s="9"/>
      <c r="F136" s="9"/>
      <c r="G136" s="9"/>
    </row>
    <row r="137" spans="2:7" ht="15.75">
      <c r="B137" s="9"/>
      <c r="C137" s="110"/>
      <c r="D137" s="110"/>
      <c r="E137" s="9"/>
      <c r="F137" s="9"/>
      <c r="G137" s="9"/>
    </row>
    <row r="138" spans="2:7" ht="15.75">
      <c r="B138" s="9"/>
      <c r="C138" s="110"/>
      <c r="D138" s="110"/>
      <c r="E138" s="9"/>
      <c r="F138" s="9"/>
      <c r="G138" s="9"/>
    </row>
    <row r="139" spans="2:7" ht="15.75">
      <c r="B139" s="9"/>
      <c r="C139" s="110"/>
      <c r="D139" s="110"/>
      <c r="E139" s="9"/>
      <c r="F139" s="9"/>
      <c r="G139" s="9"/>
    </row>
    <row r="140" spans="2:7" ht="15.75">
      <c r="B140" s="9"/>
      <c r="C140" s="110"/>
      <c r="D140" s="110"/>
      <c r="E140" s="9"/>
      <c r="F140" s="9"/>
      <c r="G140" s="9"/>
    </row>
    <row r="141" spans="2:7" ht="15.75">
      <c r="B141" s="9"/>
      <c r="C141" s="110"/>
      <c r="D141" s="110"/>
      <c r="E141" s="9"/>
      <c r="F141" s="9"/>
      <c r="G141" s="9"/>
    </row>
    <row r="142" spans="2:7" ht="15.75">
      <c r="B142" s="9"/>
      <c r="C142" s="110"/>
      <c r="D142" s="110"/>
      <c r="E142" s="9"/>
      <c r="F142" s="9"/>
      <c r="G142" s="9"/>
    </row>
    <row r="143" spans="2:7" ht="15.75">
      <c r="B143" s="9"/>
      <c r="C143" s="110"/>
      <c r="D143" s="110"/>
      <c r="E143" s="9"/>
      <c r="F143" s="9"/>
      <c r="G143" s="9"/>
    </row>
    <row r="144" spans="2:7" ht="15.75">
      <c r="B144" s="9"/>
      <c r="C144" s="110"/>
      <c r="D144" s="110"/>
      <c r="E144" s="9"/>
      <c r="F144" s="9"/>
      <c r="G144" s="9"/>
    </row>
    <row r="145" spans="2:7" ht="15.75">
      <c r="B145" s="9"/>
      <c r="C145" s="110"/>
      <c r="D145" s="110"/>
      <c r="E145" s="9"/>
      <c r="F145" s="9"/>
      <c r="G145" s="9"/>
    </row>
    <row r="146" spans="2:7" ht="15.75">
      <c r="B146" s="9"/>
      <c r="C146" s="110"/>
      <c r="D146" s="110"/>
      <c r="E146" s="9"/>
      <c r="F146" s="9"/>
      <c r="G146" s="9"/>
    </row>
    <row r="147" spans="2:7" ht="15.75">
      <c r="B147" s="9"/>
      <c r="C147" s="110"/>
      <c r="D147" s="110"/>
      <c r="E147" s="9"/>
      <c r="F147" s="9"/>
      <c r="G147" s="9"/>
    </row>
    <row r="148" spans="2:7" ht="15.75">
      <c r="B148" s="9"/>
      <c r="C148" s="110"/>
      <c r="D148" s="110"/>
      <c r="E148" s="9"/>
      <c r="F148" s="9"/>
      <c r="G148" s="9"/>
    </row>
    <row r="149" spans="2:7" ht="15.75">
      <c r="B149" s="9"/>
      <c r="C149" s="110"/>
      <c r="D149" s="110"/>
      <c r="E149" s="9"/>
      <c r="F149" s="9"/>
      <c r="G149" s="9"/>
    </row>
    <row r="150" spans="2:7" ht="15.75">
      <c r="B150" s="9"/>
      <c r="C150" s="110"/>
      <c r="D150" s="110"/>
      <c r="E150" s="9"/>
      <c r="F150" s="9"/>
      <c r="G150" s="9"/>
    </row>
    <row r="151" spans="2:7" ht="15.75">
      <c r="B151" s="9"/>
      <c r="C151" s="110"/>
      <c r="D151" s="110"/>
      <c r="E151" s="9"/>
      <c r="F151" s="9"/>
      <c r="G151" s="9"/>
    </row>
    <row r="152" spans="2:7" ht="15.75">
      <c r="B152" s="9"/>
      <c r="C152" s="110"/>
      <c r="D152" s="110"/>
      <c r="E152" s="9"/>
      <c r="F152" s="9"/>
      <c r="G152" s="9"/>
    </row>
    <row r="153" spans="2:7" ht="15.75">
      <c r="B153" s="9"/>
      <c r="C153" s="110"/>
      <c r="D153" s="110"/>
      <c r="E153" s="9"/>
      <c r="F153" s="9"/>
      <c r="G153" s="9"/>
    </row>
    <row r="154" spans="2:7" ht="15.75">
      <c r="B154" s="9"/>
      <c r="C154" s="110"/>
      <c r="D154" s="110"/>
      <c r="E154" s="9"/>
      <c r="F154" s="9"/>
      <c r="G154" s="9"/>
    </row>
    <row r="155" spans="2:7" ht="15.75">
      <c r="B155" s="9"/>
      <c r="C155" s="110"/>
      <c r="D155" s="110"/>
      <c r="E155" s="9"/>
      <c r="F155" s="9"/>
      <c r="G155" s="9"/>
    </row>
    <row r="156" spans="2:7" ht="15.75">
      <c r="B156" s="9"/>
      <c r="C156" s="110"/>
      <c r="D156" s="110"/>
      <c r="E156" s="9"/>
      <c r="F156" s="9"/>
      <c r="G156" s="9"/>
    </row>
    <row r="157" spans="2:7" ht="15.75">
      <c r="B157" s="9"/>
      <c r="C157" s="110"/>
      <c r="D157" s="110"/>
      <c r="E157" s="9"/>
      <c r="F157" s="9"/>
      <c r="G157" s="9"/>
    </row>
    <row r="158" spans="2:7" ht="15.75">
      <c r="B158" s="9"/>
      <c r="C158" s="110"/>
      <c r="D158" s="110"/>
      <c r="E158" s="9"/>
      <c r="F158" s="9"/>
      <c r="G158" s="9"/>
    </row>
    <row r="159" spans="2:7" ht="15.75">
      <c r="B159" s="9"/>
      <c r="C159" s="110"/>
      <c r="D159" s="110"/>
      <c r="E159" s="9"/>
      <c r="F159" s="9"/>
      <c r="G159" s="9"/>
    </row>
    <row r="160" spans="2:7" ht="15.75">
      <c r="B160" s="9"/>
      <c r="C160" s="110"/>
      <c r="D160" s="110"/>
      <c r="E160" s="9"/>
      <c r="F160" s="9"/>
      <c r="G160" s="9"/>
    </row>
    <row r="161" spans="2:7" ht="15.75">
      <c r="B161" s="9"/>
      <c r="C161" s="110"/>
      <c r="D161" s="110"/>
      <c r="E161" s="9"/>
      <c r="F161" s="9"/>
      <c r="G161" s="9"/>
    </row>
    <row r="162" spans="2:7" ht="15.75">
      <c r="B162" s="9"/>
      <c r="C162" s="110"/>
      <c r="D162" s="110"/>
      <c r="E162" s="9"/>
      <c r="F162" s="9"/>
      <c r="G162" s="9"/>
    </row>
    <row r="163" spans="2:7" ht="15.75">
      <c r="B163" s="9"/>
      <c r="C163" s="110"/>
      <c r="D163" s="110"/>
      <c r="E163" s="9"/>
      <c r="F163" s="9"/>
      <c r="G163" s="9"/>
    </row>
    <row r="164" spans="2:7" ht="15.75">
      <c r="B164" s="9"/>
      <c r="C164" s="110"/>
      <c r="D164" s="110"/>
      <c r="E164" s="9"/>
      <c r="F164" s="9"/>
      <c r="G164" s="9"/>
    </row>
    <row r="165" spans="2:7" ht="15.75">
      <c r="B165" s="9"/>
      <c r="C165" s="110"/>
      <c r="D165" s="110"/>
      <c r="E165" s="9"/>
      <c r="F165" s="9"/>
      <c r="G165" s="9"/>
    </row>
    <row r="166" spans="2:7" ht="15.75">
      <c r="B166" s="9"/>
      <c r="C166" s="110"/>
      <c r="D166" s="110"/>
      <c r="E166" s="9"/>
      <c r="F166" s="9"/>
      <c r="G166" s="9"/>
    </row>
    <row r="167" spans="2:7" ht="15.75">
      <c r="B167" s="9"/>
      <c r="C167" s="110"/>
      <c r="D167" s="110"/>
      <c r="E167" s="9"/>
      <c r="F167" s="9"/>
      <c r="G167" s="9"/>
    </row>
    <row r="168" spans="2:7" ht="15.75">
      <c r="B168" s="9"/>
      <c r="C168" s="110"/>
      <c r="D168" s="110"/>
      <c r="E168" s="9"/>
      <c r="F168" s="9"/>
      <c r="G168" s="9"/>
    </row>
    <row r="169" spans="2:7" ht="15.75">
      <c r="B169" s="9"/>
      <c r="C169" s="110"/>
      <c r="D169" s="110"/>
      <c r="E169" s="9"/>
      <c r="F169" s="9"/>
      <c r="G169" s="9"/>
    </row>
    <row r="170" spans="2:7" ht="15.75">
      <c r="B170" s="9"/>
      <c r="C170" s="110"/>
      <c r="D170" s="110"/>
      <c r="E170" s="9"/>
      <c r="F170" s="9"/>
      <c r="G170" s="9"/>
    </row>
    <row r="171" spans="2:7" ht="15.75">
      <c r="B171" s="9"/>
      <c r="C171" s="110"/>
      <c r="D171" s="110"/>
      <c r="E171" s="9"/>
      <c r="F171" s="9"/>
      <c r="G171" s="9"/>
    </row>
    <row r="172" spans="2:7" ht="15.75">
      <c r="B172" s="9"/>
      <c r="C172" s="110"/>
      <c r="D172" s="110"/>
      <c r="E172" s="9"/>
      <c r="F172" s="9"/>
      <c r="G172" s="9"/>
    </row>
    <row r="173" spans="2:7" ht="15.75">
      <c r="B173" s="9"/>
      <c r="C173" s="110"/>
      <c r="D173" s="110"/>
      <c r="E173" s="9"/>
      <c r="F173" s="9"/>
      <c r="G173" s="9"/>
    </row>
    <row r="174" spans="2:7" ht="15.75">
      <c r="B174" s="9"/>
      <c r="C174" s="110"/>
      <c r="D174" s="110"/>
      <c r="E174" s="9"/>
      <c r="F174" s="9"/>
      <c r="G174" s="9"/>
    </row>
    <row r="175" spans="2:7" ht="15.75">
      <c r="B175" s="9"/>
      <c r="C175" s="110"/>
      <c r="D175" s="110"/>
      <c r="E175" s="9"/>
      <c r="F175" s="9"/>
      <c r="G175" s="9"/>
    </row>
    <row r="176" spans="2:7" ht="15.75">
      <c r="B176" s="9"/>
      <c r="C176" s="110"/>
      <c r="D176" s="110"/>
      <c r="E176" s="9"/>
      <c r="F176" s="9"/>
      <c r="G176" s="9"/>
    </row>
    <row r="177" spans="2:7" ht="15.75">
      <c r="B177" s="9"/>
      <c r="C177" s="110"/>
      <c r="D177" s="110"/>
      <c r="E177" s="9"/>
      <c r="F177" s="9"/>
      <c r="G177" s="9"/>
    </row>
    <row r="178" spans="2:7" ht="15.75">
      <c r="B178" s="9"/>
      <c r="C178" s="110"/>
      <c r="D178" s="110"/>
      <c r="E178" s="9"/>
      <c r="F178" s="9"/>
      <c r="G178" s="9"/>
    </row>
    <row r="179" spans="2:7" ht="15.75">
      <c r="B179" s="9"/>
      <c r="C179" s="110"/>
      <c r="D179" s="110"/>
      <c r="E179" s="9"/>
      <c r="F179" s="9"/>
      <c r="G179" s="9"/>
    </row>
    <row r="180" spans="2:7" ht="15.75">
      <c r="B180" s="9"/>
      <c r="C180" s="110"/>
      <c r="D180" s="110"/>
      <c r="E180" s="9"/>
      <c r="F180" s="9"/>
      <c r="G180" s="9"/>
    </row>
    <row r="181" spans="2:7" ht="15.75">
      <c r="B181" s="9"/>
      <c r="C181" s="110"/>
      <c r="D181" s="110"/>
      <c r="E181" s="9"/>
      <c r="F181" s="9"/>
      <c r="G181" s="9"/>
    </row>
    <row r="182" spans="2:7" ht="15.75">
      <c r="B182" s="9"/>
      <c r="C182" s="110"/>
      <c r="D182" s="110"/>
      <c r="E182" s="9"/>
      <c r="F182" s="9"/>
      <c r="G182" s="9"/>
    </row>
    <row r="183" spans="2:7" ht="15.75">
      <c r="B183" s="9"/>
      <c r="C183" s="110"/>
      <c r="D183" s="110"/>
      <c r="E183" s="9"/>
      <c r="F183" s="9"/>
      <c r="G183" s="9"/>
    </row>
    <row r="184" spans="2:7" ht="15.75">
      <c r="B184" s="9"/>
      <c r="C184" s="110"/>
      <c r="D184" s="110"/>
      <c r="E184" s="9"/>
      <c r="F184" s="9"/>
      <c r="G184" s="9"/>
    </row>
    <row r="185" spans="2:7" ht="15.75">
      <c r="B185" s="9"/>
      <c r="C185" s="110"/>
      <c r="D185" s="110"/>
      <c r="E185" s="9"/>
      <c r="F185" s="9"/>
      <c r="G185" s="9"/>
    </row>
    <row r="186" spans="2:7" ht="15.75">
      <c r="B186" s="9"/>
      <c r="C186" s="110"/>
      <c r="D186" s="110"/>
      <c r="E186" s="9"/>
      <c r="F186" s="9"/>
      <c r="G186" s="9"/>
    </row>
    <row r="187" spans="2:7" ht="15.75">
      <c r="B187" s="9"/>
      <c r="C187" s="110"/>
      <c r="D187" s="110"/>
      <c r="E187" s="9"/>
      <c r="F187" s="9"/>
      <c r="G187" s="9"/>
    </row>
    <row r="188" spans="2:7" ht="15.75">
      <c r="B188" s="9"/>
      <c r="C188" s="110"/>
      <c r="D188" s="110"/>
      <c r="E188" s="9"/>
      <c r="F188" s="9"/>
      <c r="G188" s="9"/>
    </row>
    <row r="189" spans="2:7" ht="15.75">
      <c r="B189" s="9"/>
      <c r="C189" s="110"/>
      <c r="D189" s="110"/>
      <c r="E189" s="9"/>
      <c r="F189" s="9"/>
      <c r="G189" s="9"/>
    </row>
    <row r="190" spans="2:7" ht="15.75">
      <c r="B190" s="9"/>
      <c r="C190" s="110"/>
      <c r="D190" s="110"/>
      <c r="E190" s="9"/>
      <c r="F190" s="9"/>
      <c r="G190" s="9"/>
    </row>
    <row r="191" spans="2:7" ht="15.75">
      <c r="B191" s="9"/>
      <c r="C191" s="110"/>
      <c r="D191" s="110"/>
      <c r="E191" s="9"/>
      <c r="F191" s="9"/>
      <c r="G191" s="9"/>
    </row>
    <row r="192" spans="2:7" ht="15.75">
      <c r="B192" s="9"/>
      <c r="C192" s="110"/>
      <c r="D192" s="110"/>
      <c r="E192" s="9"/>
      <c r="F192" s="9"/>
      <c r="G192" s="9"/>
    </row>
    <row r="193" spans="2:7" ht="15.75">
      <c r="B193" s="9"/>
      <c r="C193" s="110"/>
      <c r="D193" s="110"/>
      <c r="E193" s="9"/>
      <c r="F193" s="9"/>
      <c r="G193" s="9"/>
    </row>
    <row r="194" spans="2:7" ht="15.75">
      <c r="B194" s="9"/>
      <c r="C194" s="110"/>
      <c r="D194" s="110"/>
      <c r="E194" s="9"/>
      <c r="F194" s="9"/>
      <c r="G194" s="9"/>
    </row>
    <row r="195" spans="2:7" ht="15.75">
      <c r="B195" s="9"/>
      <c r="C195" s="110"/>
      <c r="D195" s="110"/>
      <c r="E195" s="9"/>
      <c r="F195" s="9"/>
      <c r="G195" s="9"/>
    </row>
    <row r="196" spans="2:7" ht="15.75">
      <c r="B196" s="9"/>
      <c r="C196" s="110"/>
      <c r="D196" s="110"/>
      <c r="E196" s="9"/>
      <c r="F196" s="9"/>
      <c r="G196" s="9"/>
    </row>
    <row r="197" spans="2:7" ht="15.75">
      <c r="B197" s="9"/>
      <c r="C197" s="110"/>
      <c r="D197" s="110"/>
      <c r="E197" s="9"/>
      <c r="F197" s="9"/>
      <c r="G197" s="9"/>
    </row>
    <row r="198" spans="2:7" ht="15.75">
      <c r="B198" s="9"/>
      <c r="C198" s="110"/>
      <c r="D198" s="110"/>
      <c r="E198" s="9"/>
      <c r="F198" s="9"/>
      <c r="G198" s="9"/>
    </row>
    <row r="199" spans="2:7" ht="15.75">
      <c r="B199" s="9"/>
      <c r="C199" s="110"/>
      <c r="D199" s="110"/>
      <c r="E199" s="9"/>
      <c r="F199" s="9"/>
      <c r="G199" s="9"/>
    </row>
    <row r="200" spans="2:7" ht="15.75">
      <c r="B200" s="9"/>
      <c r="C200" s="110"/>
      <c r="D200" s="110"/>
      <c r="E200" s="9"/>
      <c r="F200" s="9"/>
      <c r="G200" s="9"/>
    </row>
    <row r="201" spans="2:7" ht="15.75">
      <c r="B201" s="9"/>
      <c r="C201" s="110"/>
      <c r="D201" s="110"/>
      <c r="E201" s="9"/>
      <c r="F201" s="9"/>
      <c r="G201" s="9"/>
    </row>
    <row r="202" spans="2:7" ht="15.75">
      <c r="B202" s="9"/>
      <c r="C202" s="110"/>
      <c r="D202" s="110"/>
      <c r="E202" s="9"/>
      <c r="F202" s="9"/>
      <c r="G202" s="9"/>
    </row>
    <row r="203" spans="2:7" ht="15.75">
      <c r="B203" s="9"/>
      <c r="C203" s="110"/>
      <c r="D203" s="110"/>
      <c r="E203" s="9"/>
      <c r="F203" s="9"/>
      <c r="G203" s="9"/>
    </row>
    <row r="204" spans="2:7" ht="15.75">
      <c r="B204" s="9"/>
      <c r="C204" s="110"/>
      <c r="D204" s="110"/>
      <c r="E204" s="9"/>
      <c r="F204" s="9"/>
      <c r="G204" s="9"/>
    </row>
    <row r="205" spans="2:7" ht="15.75">
      <c r="B205" s="9"/>
      <c r="C205" s="110"/>
      <c r="D205" s="110"/>
      <c r="E205" s="9"/>
      <c r="F205" s="9"/>
      <c r="G205" s="9"/>
    </row>
    <row r="206" spans="2:7" ht="15.75">
      <c r="B206" s="9"/>
      <c r="C206" s="110"/>
      <c r="D206" s="110"/>
      <c r="E206" s="9"/>
      <c r="F206" s="9"/>
      <c r="G206" s="9"/>
    </row>
    <row r="207" spans="2:7" ht="15.75">
      <c r="B207" s="9"/>
      <c r="C207" s="110"/>
      <c r="D207" s="110"/>
      <c r="E207" s="9"/>
      <c r="F207" s="9"/>
      <c r="G207" s="9"/>
    </row>
    <row r="208" spans="2:7" ht="15.75">
      <c r="B208" s="9"/>
      <c r="C208" s="110"/>
      <c r="D208" s="110"/>
      <c r="E208" s="9"/>
      <c r="F208" s="9"/>
      <c r="G208" s="9"/>
    </row>
    <row r="209" spans="2:7" ht="15.75">
      <c r="B209" s="9"/>
      <c r="C209" s="110"/>
      <c r="D209" s="110"/>
      <c r="E209" s="9"/>
      <c r="F209" s="9"/>
      <c r="G209" s="9"/>
    </row>
    <row r="210" spans="2:7" ht="15.75">
      <c r="B210" s="9"/>
      <c r="C210" s="110"/>
      <c r="D210" s="110"/>
      <c r="E210" s="9"/>
      <c r="F210" s="9"/>
      <c r="G210" s="9"/>
    </row>
    <row r="211" spans="2:7" ht="15.75">
      <c r="B211" s="9"/>
      <c r="C211" s="110"/>
      <c r="D211" s="110"/>
      <c r="E211" s="9"/>
      <c r="F211" s="9"/>
      <c r="G211" s="9"/>
    </row>
    <row r="212" spans="2:7" ht="15.75">
      <c r="B212" s="9"/>
      <c r="C212" s="110"/>
      <c r="D212" s="110"/>
      <c r="E212" s="9"/>
      <c r="F212" s="9"/>
      <c r="G212" s="9"/>
    </row>
    <row r="213" spans="2:7" ht="15.75">
      <c r="B213" s="9"/>
      <c r="C213" s="110"/>
      <c r="D213" s="110"/>
      <c r="E213" s="9"/>
      <c r="F213" s="9"/>
      <c r="G213" s="9"/>
    </row>
    <row r="214" spans="2:7" ht="15.75">
      <c r="B214" s="9"/>
      <c r="C214" s="110"/>
      <c r="D214" s="110"/>
      <c r="E214" s="9"/>
      <c r="F214" s="9"/>
      <c r="G214" s="9"/>
    </row>
    <row r="215" spans="2:7" ht="15.75">
      <c r="B215" s="9"/>
      <c r="C215" s="110"/>
      <c r="D215" s="110"/>
      <c r="E215" s="9"/>
      <c r="F215" s="9"/>
      <c r="G215" s="9"/>
    </row>
    <row r="216" spans="2:7" ht="15.75">
      <c r="B216" s="9"/>
      <c r="C216" s="110"/>
      <c r="D216" s="110"/>
      <c r="E216" s="9"/>
      <c r="F216" s="9"/>
      <c r="G216" s="9"/>
    </row>
    <row r="217" spans="2:7" ht="15.75">
      <c r="B217" s="9"/>
      <c r="C217" s="110"/>
      <c r="D217" s="110"/>
      <c r="E217" s="9"/>
      <c r="F217" s="9"/>
      <c r="G217" s="9"/>
    </row>
    <row r="218" spans="2:7" ht="15.75">
      <c r="B218" s="9"/>
      <c r="C218" s="110"/>
      <c r="D218" s="110"/>
      <c r="E218" s="9"/>
      <c r="F218" s="9"/>
      <c r="G218" s="9"/>
    </row>
    <row r="219" spans="2:7" ht="15.75">
      <c r="B219" s="9"/>
      <c r="C219" s="110"/>
      <c r="D219" s="110"/>
      <c r="E219" s="9"/>
      <c r="F219" s="9"/>
      <c r="G219" s="9"/>
    </row>
    <row r="220" spans="2:7" ht="15.75">
      <c r="B220" s="9"/>
      <c r="C220" s="110"/>
      <c r="D220" s="110"/>
      <c r="E220" s="9"/>
      <c r="F220" s="9"/>
      <c r="G220" s="9"/>
    </row>
    <row r="221" spans="2:7" ht="15.75">
      <c r="B221" s="9"/>
      <c r="C221" s="110"/>
      <c r="D221" s="110"/>
      <c r="E221" s="9"/>
      <c r="F221" s="9"/>
      <c r="G221" s="9"/>
    </row>
    <row r="222" spans="2:7" ht="15.75">
      <c r="B222" s="9"/>
      <c r="C222" s="110"/>
      <c r="D222" s="110"/>
      <c r="E222" s="9"/>
      <c r="F222" s="9"/>
      <c r="G222" s="9"/>
    </row>
    <row r="223" spans="2:7" ht="15.75">
      <c r="B223" s="9"/>
      <c r="C223" s="110"/>
      <c r="D223" s="110"/>
      <c r="E223" s="9"/>
      <c r="F223" s="9"/>
      <c r="G223" s="9"/>
    </row>
    <row r="224" spans="2:7" ht="15.75">
      <c r="B224" s="9"/>
      <c r="C224" s="110"/>
      <c r="D224" s="110"/>
      <c r="E224" s="9"/>
      <c r="F224" s="9"/>
      <c r="G224" s="9"/>
    </row>
    <row r="225" spans="2:7" ht="15.75">
      <c r="B225" s="9"/>
      <c r="C225" s="110"/>
      <c r="D225" s="110"/>
      <c r="E225" s="9"/>
      <c r="F225" s="9"/>
      <c r="G225" s="9"/>
    </row>
    <row r="226" spans="2:7" ht="15.75">
      <c r="B226" s="9"/>
      <c r="C226" s="110"/>
      <c r="D226" s="110"/>
      <c r="E226" s="9"/>
      <c r="F226" s="9"/>
      <c r="G226" s="9"/>
    </row>
    <row r="227" spans="2:7" ht="15.75">
      <c r="B227" s="9"/>
      <c r="C227" s="110"/>
      <c r="D227" s="110"/>
      <c r="E227" s="9"/>
      <c r="F227" s="9"/>
      <c r="G227" s="9"/>
    </row>
    <row r="228" spans="2:7" ht="15.75">
      <c r="B228" s="9"/>
      <c r="C228" s="110"/>
      <c r="D228" s="110"/>
      <c r="E228" s="9"/>
      <c r="F228" s="9"/>
      <c r="G228" s="9"/>
    </row>
    <row r="229" spans="2:7" ht="15.75">
      <c r="B229" s="9"/>
      <c r="C229" s="110"/>
      <c r="D229" s="110"/>
      <c r="E229" s="9"/>
      <c r="F229" s="9"/>
      <c r="G229" s="9"/>
    </row>
    <row r="230" spans="2:7" ht="15.75">
      <c r="B230" s="9"/>
      <c r="C230" s="110"/>
      <c r="D230" s="110"/>
      <c r="E230" s="9"/>
      <c r="F230" s="9"/>
      <c r="G230" s="9"/>
    </row>
    <row r="231" spans="2:7" ht="15.75">
      <c r="B231" s="9"/>
      <c r="C231" s="110"/>
      <c r="D231" s="110"/>
      <c r="E231" s="9"/>
      <c r="F231" s="9"/>
      <c r="G231" s="9"/>
    </row>
    <row r="232" spans="2:7" ht="15.75">
      <c r="B232" s="9"/>
      <c r="C232" s="110"/>
      <c r="D232" s="110"/>
      <c r="E232" s="9"/>
      <c r="F232" s="9"/>
      <c r="G232" s="9"/>
    </row>
    <row r="233" spans="2:7" ht="15.75">
      <c r="B233" s="9"/>
      <c r="C233" s="110"/>
      <c r="D233" s="110"/>
      <c r="E233" s="9"/>
      <c r="F233" s="9"/>
      <c r="G233" s="9"/>
    </row>
    <row r="234" spans="2:7" ht="15.75">
      <c r="B234" s="9"/>
      <c r="C234" s="110"/>
      <c r="D234" s="110"/>
      <c r="E234" s="9"/>
      <c r="F234" s="9"/>
      <c r="G234" s="9"/>
    </row>
    <row r="235" spans="2:7" ht="15.75">
      <c r="B235" s="9"/>
      <c r="C235" s="110"/>
      <c r="D235" s="110"/>
      <c r="E235" s="9"/>
      <c r="F235" s="9"/>
      <c r="G235" s="9"/>
    </row>
    <row r="236" spans="2:7" ht="15.75">
      <c r="B236" s="9"/>
      <c r="C236" s="110"/>
      <c r="D236" s="110"/>
      <c r="E236" s="9"/>
      <c r="F236" s="9"/>
      <c r="G236" s="9"/>
    </row>
    <row r="237" spans="2:7" ht="15.75">
      <c r="B237" s="9"/>
      <c r="C237" s="110"/>
      <c r="D237" s="110"/>
      <c r="E237" s="9"/>
      <c r="F237" s="9"/>
      <c r="G237" s="9"/>
    </row>
    <row r="238" spans="2:7" ht="15.75">
      <c r="B238" s="9"/>
      <c r="C238" s="110"/>
      <c r="D238" s="110"/>
      <c r="E238" s="9"/>
      <c r="F238" s="9"/>
      <c r="G238" s="9"/>
    </row>
    <row r="239" spans="2:7" ht="15.75">
      <c r="B239" s="9"/>
      <c r="C239" s="110"/>
      <c r="D239" s="110"/>
      <c r="E239" s="9"/>
      <c r="F239" s="9"/>
      <c r="G239" s="9"/>
    </row>
    <row r="240" spans="2:7" ht="15.75">
      <c r="B240" s="9"/>
      <c r="C240" s="110"/>
      <c r="D240" s="110"/>
      <c r="E240" s="9"/>
      <c r="F240" s="9"/>
      <c r="G240" s="9"/>
    </row>
  </sheetData>
  <printOptions horizontalCentered="1"/>
  <pageMargins left="0.31496062992125984" right="0.11811023622047245" top="1.1811023622047245" bottom="0" header="0.47244094488188981" footer="0.15748031496062992"/>
  <pageSetup paperSize="9" scale="59" orientation="portrait" r:id="rId1"/>
  <headerFooter>
    <oddHeader xml:space="preserve">&amp;C&amp;"Arial,Pogrubiony"&amp;14
PODZIAŁ DOTACJI NA ROK 2022 - DLA JEDNOSTEK ORGANIZACYJNYCH &amp;"Arial,Normalny"(w zł)&amp;R&amp;11Załącznik Nr 2 do Decyzji Nr 55/2022 Prezesa Polskiej Akademii Nauk
Załącznik Nr 3 do  Decyzji Nr 20/2022 Prezesa Polskiej Akademii Nauk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6E088-6944-4FF7-9F77-E1D3B600388D}">
  <sheetPr>
    <pageSetUpPr fitToPage="1"/>
  </sheetPr>
  <dimension ref="A1:G53"/>
  <sheetViews>
    <sheetView showWhiteSpace="0" view="pageLayout" zoomScaleNormal="80" workbookViewId="0">
      <selection sqref="A1:XFD1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154" customWidth="1"/>
    <col min="5" max="16384" width="9.140625" style="1"/>
  </cols>
  <sheetData>
    <row r="1" spans="1:4" ht="64.5" customHeight="1">
      <c r="A1" s="179" t="s">
        <v>62</v>
      </c>
      <c r="B1" s="179"/>
      <c r="C1" s="179"/>
      <c r="D1" s="179"/>
    </row>
    <row r="2" spans="1:4" ht="52.9" customHeight="1">
      <c r="A2" s="180" t="s">
        <v>63</v>
      </c>
      <c r="B2" s="181"/>
      <c r="C2" s="182"/>
      <c r="D2" s="117" t="s">
        <v>64</v>
      </c>
    </row>
    <row r="3" spans="1:4" ht="36.6" customHeight="1">
      <c r="A3" s="183" t="s">
        <v>65</v>
      </c>
      <c r="B3" s="183"/>
      <c r="C3" s="183"/>
      <c r="D3" s="118">
        <f>D4</f>
        <v>110894000</v>
      </c>
    </row>
    <row r="4" spans="1:4" ht="36.6" customHeight="1">
      <c r="A4" s="119" t="s">
        <v>66</v>
      </c>
      <c r="B4" s="177" t="s">
        <v>67</v>
      </c>
      <c r="C4" s="178"/>
      <c r="D4" s="118">
        <f>D5</f>
        <v>110894000</v>
      </c>
    </row>
    <row r="5" spans="1:4" ht="36.6" customHeight="1">
      <c r="A5" s="120"/>
      <c r="B5" s="121" t="s">
        <v>68</v>
      </c>
      <c r="C5" s="122" t="s">
        <v>69</v>
      </c>
      <c r="D5" s="123">
        <f>D6</f>
        <v>110894000</v>
      </c>
    </row>
    <row r="6" spans="1:4" ht="36.6" customHeight="1">
      <c r="A6" s="120"/>
      <c r="B6" s="124"/>
      <c r="C6" s="125" t="s">
        <v>70</v>
      </c>
      <c r="D6" s="126">
        <f>D8+D11+D20</f>
        <v>110894000</v>
      </c>
    </row>
    <row r="7" spans="1:4" ht="27.6" customHeight="1">
      <c r="A7" s="127" t="s">
        <v>71</v>
      </c>
      <c r="B7" s="128"/>
      <c r="C7" s="128"/>
      <c r="D7" s="129"/>
    </row>
    <row r="8" spans="1:4" ht="48" customHeight="1">
      <c r="A8" s="169" t="s">
        <v>72</v>
      </c>
      <c r="B8" s="169"/>
      <c r="C8" s="169"/>
      <c r="D8" s="130">
        <f>SUM(D10:D10)</f>
        <v>17568657</v>
      </c>
    </row>
    <row r="9" spans="1:4" ht="31.15" customHeight="1">
      <c r="A9" s="170" t="s">
        <v>73</v>
      </c>
      <c r="B9" s="171"/>
      <c r="C9" s="172"/>
      <c r="D9" s="131"/>
    </row>
    <row r="10" spans="1:4" ht="59.45" customHeight="1">
      <c r="A10" s="132" t="s">
        <v>74</v>
      </c>
      <c r="B10" s="133" t="s">
        <v>22</v>
      </c>
      <c r="C10" s="134" t="s">
        <v>20</v>
      </c>
      <c r="D10" s="135">
        <f>17568657</f>
        <v>17568657</v>
      </c>
    </row>
    <row r="11" spans="1:4" ht="48" customHeight="1">
      <c r="A11" s="173" t="s">
        <v>75</v>
      </c>
      <c r="B11" s="174"/>
      <c r="C11" s="175"/>
      <c r="D11" s="136">
        <f>SUM(D13:D19)</f>
        <v>62578343</v>
      </c>
    </row>
    <row r="12" spans="1:4" ht="31.15" customHeight="1">
      <c r="A12" s="170" t="s">
        <v>73</v>
      </c>
      <c r="B12" s="171"/>
      <c r="C12" s="172"/>
      <c r="D12" s="137"/>
    </row>
    <row r="13" spans="1:4" ht="39" customHeight="1">
      <c r="A13" s="132" t="s">
        <v>76</v>
      </c>
      <c r="B13" s="133" t="s">
        <v>22</v>
      </c>
      <c r="C13" s="134" t="s">
        <v>20</v>
      </c>
      <c r="D13" s="135">
        <f>39678000-7670000-1700000+91000</f>
        <v>30399000</v>
      </c>
    </row>
    <row r="14" spans="1:4" ht="45">
      <c r="A14" s="138" t="s">
        <v>76</v>
      </c>
      <c r="B14" s="133" t="s">
        <v>77</v>
      </c>
      <c r="C14" s="134" t="s">
        <v>78</v>
      </c>
      <c r="D14" s="139">
        <f>900000+732000</f>
        <v>1632000</v>
      </c>
    </row>
    <row r="15" spans="1:4" ht="57.6" hidden="1" customHeight="1">
      <c r="A15" s="138" t="s">
        <v>76</v>
      </c>
      <c r="B15" s="140" t="s">
        <v>79</v>
      </c>
      <c r="C15" s="141" t="s">
        <v>80</v>
      </c>
      <c r="D15" s="139"/>
    </row>
    <row r="16" spans="1:4" ht="37.9" customHeight="1">
      <c r="A16" s="132" t="s">
        <v>81</v>
      </c>
      <c r="B16" s="133" t="s">
        <v>22</v>
      </c>
      <c r="C16" s="134" t="s">
        <v>20</v>
      </c>
      <c r="D16" s="135">
        <f>32086000-1274000-2923000-3300000+286343+3000000</f>
        <v>27875343</v>
      </c>
    </row>
    <row r="17" spans="1:7" ht="51.6" customHeight="1">
      <c r="A17" s="132" t="s">
        <v>81</v>
      </c>
      <c r="B17" s="133" t="s">
        <v>46</v>
      </c>
      <c r="C17" s="134" t="s">
        <v>82</v>
      </c>
      <c r="D17" s="135">
        <v>288000</v>
      </c>
    </row>
    <row r="18" spans="1:7" ht="59.45" customHeight="1">
      <c r="A18" s="132" t="s">
        <v>81</v>
      </c>
      <c r="B18" s="133" t="s">
        <v>77</v>
      </c>
      <c r="C18" s="134" t="s">
        <v>78</v>
      </c>
      <c r="D18" s="135">
        <v>2384000</v>
      </c>
    </row>
    <row r="19" spans="1:7" ht="59.45" hidden="1" customHeight="1">
      <c r="A19" s="142" t="s">
        <v>81</v>
      </c>
      <c r="B19" s="140" t="s">
        <v>79</v>
      </c>
      <c r="C19" s="141" t="s">
        <v>80</v>
      </c>
      <c r="D19" s="143">
        <f>732000-732000</f>
        <v>0</v>
      </c>
    </row>
    <row r="20" spans="1:7" ht="48" customHeight="1">
      <c r="A20" s="173" t="s">
        <v>83</v>
      </c>
      <c r="B20" s="174"/>
      <c r="C20" s="175"/>
      <c r="D20" s="136">
        <f>SUM(D22:D24)</f>
        <v>30747000</v>
      </c>
    </row>
    <row r="21" spans="1:7" ht="31.15" customHeight="1" thickBot="1">
      <c r="A21" s="170" t="s">
        <v>73</v>
      </c>
      <c r="B21" s="171"/>
      <c r="C21" s="172"/>
      <c r="D21" s="144"/>
    </row>
    <row r="22" spans="1:7" ht="37.15" customHeight="1" thickBot="1">
      <c r="A22" s="132" t="s">
        <v>76</v>
      </c>
      <c r="B22" s="133" t="s">
        <v>22</v>
      </c>
      <c r="C22" s="134" t="s">
        <v>20</v>
      </c>
      <c r="D22" s="135">
        <f>7670000+1700000-91000</f>
        <v>9279000</v>
      </c>
      <c r="G22" s="145"/>
    </row>
    <row r="23" spans="1:7" ht="68.25" customHeight="1">
      <c r="A23" s="132" t="s">
        <v>81</v>
      </c>
      <c r="B23" s="140" t="s">
        <v>45</v>
      </c>
      <c r="C23" s="141" t="s">
        <v>44</v>
      </c>
      <c r="D23" s="139">
        <v>11971000</v>
      </c>
    </row>
    <row r="24" spans="1:7" ht="39" customHeight="1" thickBot="1">
      <c r="A24" s="138" t="s">
        <v>81</v>
      </c>
      <c r="B24" s="140" t="s">
        <v>22</v>
      </c>
      <c r="C24" s="141" t="s">
        <v>20</v>
      </c>
      <c r="D24" s="135">
        <f>9497000</f>
        <v>9497000</v>
      </c>
    </row>
    <row r="25" spans="1:7" ht="40.15" customHeight="1">
      <c r="A25" s="176" t="s">
        <v>84</v>
      </c>
      <c r="B25" s="176"/>
      <c r="C25" s="176"/>
      <c r="D25" s="146">
        <f>D26</f>
        <v>5000</v>
      </c>
    </row>
    <row r="26" spans="1:7" ht="40.15" customHeight="1">
      <c r="A26" s="119" t="s">
        <v>85</v>
      </c>
      <c r="B26" s="177" t="s">
        <v>86</v>
      </c>
      <c r="C26" s="178"/>
      <c r="D26" s="118">
        <f>D27</f>
        <v>5000</v>
      </c>
    </row>
    <row r="27" spans="1:7" ht="30" customHeight="1">
      <c r="A27" s="120"/>
      <c r="B27" s="121" t="s">
        <v>87</v>
      </c>
      <c r="C27" s="122" t="s">
        <v>88</v>
      </c>
      <c r="D27" s="123">
        <f>D28</f>
        <v>5000</v>
      </c>
    </row>
    <row r="28" spans="1:7" ht="43.9" customHeight="1">
      <c r="A28" s="120"/>
      <c r="B28" s="124"/>
      <c r="C28" s="147" t="s">
        <v>89</v>
      </c>
      <c r="D28" s="148">
        <f>D30</f>
        <v>5000</v>
      </c>
    </row>
    <row r="29" spans="1:7" ht="28.15" customHeight="1">
      <c r="A29" s="127" t="s">
        <v>71</v>
      </c>
      <c r="B29" s="128"/>
      <c r="C29" s="128"/>
      <c r="D29" s="129"/>
    </row>
    <row r="30" spans="1:7" ht="48" customHeight="1">
      <c r="A30" s="169" t="s">
        <v>90</v>
      </c>
      <c r="B30" s="169"/>
      <c r="C30" s="169"/>
      <c r="D30" s="130">
        <f>SUM(D32:D32)</f>
        <v>5000</v>
      </c>
    </row>
    <row r="31" spans="1:7" ht="31.15" customHeight="1">
      <c r="A31" s="170" t="s">
        <v>73</v>
      </c>
      <c r="B31" s="171"/>
      <c r="C31" s="172"/>
      <c r="D31" s="131"/>
    </row>
    <row r="32" spans="1:7" ht="24.6" customHeight="1">
      <c r="A32" s="149" t="s">
        <v>91</v>
      </c>
      <c r="B32" s="150" t="s">
        <v>92</v>
      </c>
      <c r="C32" s="151" t="s">
        <v>93</v>
      </c>
      <c r="D32" s="152">
        <v>5000</v>
      </c>
    </row>
    <row r="38" spans="1:4">
      <c r="A38" s="153" t="s">
        <v>94</v>
      </c>
    </row>
    <row r="40" spans="1:4" ht="18.75">
      <c r="A40" s="155" t="s">
        <v>74</v>
      </c>
      <c r="B40" s="156" t="s">
        <v>22</v>
      </c>
      <c r="C40" s="157"/>
      <c r="D40" s="158">
        <f>D10</f>
        <v>17568657</v>
      </c>
    </row>
    <row r="41" spans="1:4" ht="18.75">
      <c r="A41" s="155" t="s">
        <v>76</v>
      </c>
      <c r="B41" s="156"/>
      <c r="C41" s="159"/>
      <c r="D41" s="158">
        <f>SUM(D42:D44)</f>
        <v>41310000</v>
      </c>
    </row>
    <row r="42" spans="1:4" ht="18.75">
      <c r="A42" s="157"/>
      <c r="B42" s="160" t="s">
        <v>22</v>
      </c>
      <c r="C42" s="157"/>
      <c r="D42" s="161">
        <f>D13+D22</f>
        <v>39678000</v>
      </c>
    </row>
    <row r="43" spans="1:4" ht="18.75">
      <c r="A43" s="157"/>
      <c r="B43" s="160" t="s">
        <v>77</v>
      </c>
      <c r="C43" s="157"/>
      <c r="D43" s="161">
        <f>D14</f>
        <v>1632000</v>
      </c>
    </row>
    <row r="44" spans="1:4" ht="18.75">
      <c r="A44" s="157"/>
      <c r="B44" s="160" t="s">
        <v>79</v>
      </c>
      <c r="C44" s="157"/>
      <c r="D44" s="161">
        <f>D15</f>
        <v>0</v>
      </c>
    </row>
    <row r="45" spans="1:4" ht="15">
      <c r="A45" s="155" t="s">
        <v>81</v>
      </c>
      <c r="B45" s="159"/>
      <c r="C45" s="159"/>
      <c r="D45" s="158">
        <f>SUM(D46:D50)</f>
        <v>52015343</v>
      </c>
    </row>
    <row r="46" spans="1:4" ht="18.75">
      <c r="A46" s="157"/>
      <c r="B46" s="160" t="s">
        <v>22</v>
      </c>
      <c r="C46" s="157"/>
      <c r="D46" s="161">
        <f>D16+D24</f>
        <v>37372343</v>
      </c>
    </row>
    <row r="47" spans="1:4" ht="18.75">
      <c r="A47" s="157"/>
      <c r="B47" s="160" t="s">
        <v>45</v>
      </c>
      <c r="C47" s="157"/>
      <c r="D47" s="161">
        <f>D23</f>
        <v>11971000</v>
      </c>
    </row>
    <row r="48" spans="1:4" ht="18.75">
      <c r="A48" s="157"/>
      <c r="B48" s="160" t="s">
        <v>46</v>
      </c>
      <c r="C48" s="157"/>
      <c r="D48" s="161">
        <f>D17</f>
        <v>288000</v>
      </c>
    </row>
    <row r="49" spans="1:4" ht="18.75">
      <c r="A49" s="157"/>
      <c r="B49" s="160" t="s">
        <v>77</v>
      </c>
      <c r="C49" s="157"/>
      <c r="D49" s="161">
        <f>D18</f>
        <v>2384000</v>
      </c>
    </row>
    <row r="50" spans="1:4" ht="18.75">
      <c r="A50" s="157"/>
      <c r="B50" s="160" t="s">
        <v>79</v>
      </c>
      <c r="C50" s="157"/>
      <c r="D50" s="161">
        <f>D19</f>
        <v>0</v>
      </c>
    </row>
    <row r="51" spans="1:4" ht="15">
      <c r="A51" s="155" t="s">
        <v>95</v>
      </c>
      <c r="B51" s="159"/>
      <c r="C51" s="159"/>
      <c r="D51" s="158">
        <f>D40+D41+D45</f>
        <v>110894000</v>
      </c>
    </row>
    <row r="52" spans="1:4" ht="18.75">
      <c r="A52" s="155" t="s">
        <v>96</v>
      </c>
      <c r="B52" s="156"/>
      <c r="C52" s="157"/>
      <c r="D52" s="158">
        <f>D32</f>
        <v>5000</v>
      </c>
    </row>
    <row r="53" spans="1:4" ht="18.75">
      <c r="A53" s="155" t="s">
        <v>97</v>
      </c>
      <c r="B53" s="156"/>
      <c r="C53" s="159"/>
      <c r="D53" s="158">
        <f>D51+D52</f>
        <v>110899000</v>
      </c>
    </row>
  </sheetData>
  <mergeCells count="14">
    <mergeCell ref="A9:C9"/>
    <mergeCell ref="A1:D1"/>
    <mergeCell ref="A2:C2"/>
    <mergeCell ref="A3:C3"/>
    <mergeCell ref="B4:C4"/>
    <mergeCell ref="A8:C8"/>
    <mergeCell ref="A30:C30"/>
    <mergeCell ref="A31:C31"/>
    <mergeCell ref="A11:C11"/>
    <mergeCell ref="A12:C12"/>
    <mergeCell ref="A20:C20"/>
    <mergeCell ref="A21:C21"/>
    <mergeCell ref="A25:C25"/>
    <mergeCell ref="B26:C26"/>
  </mergeCells>
  <printOptions horizontalCentered="1"/>
  <pageMargins left="0.51181102362204722" right="0.51181102362204722" top="0.35433070866141736" bottom="0.55118110236220474" header="0.31496062992125984" footer="0.31496062992125984"/>
  <pageSetup paperSize="9" scale="50" orientation="portrait" r:id="rId1"/>
  <headerFooter>
    <oddHeader>&amp;R&amp;"Arial,Kursywa"Załącznik Nr 3 do Decyzji Nr     55/2022 Prezesa Polskiej Akademii Nauk 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Golis Katarzyna</cp:lastModifiedBy>
  <cp:lastPrinted>2022-10-28T09:39:24Z</cp:lastPrinted>
  <dcterms:created xsi:type="dcterms:W3CDTF">2004-03-15T09:27:32Z</dcterms:created>
  <dcterms:modified xsi:type="dcterms:W3CDTF">2022-10-28T09:53:49Z</dcterms:modified>
  <cp:contentStatus/>
</cp:coreProperties>
</file>