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/>
  <workbookPr defaultThemeVersion="124226"/>
  <mc:AlternateContent xmlns:mc="http://schemas.openxmlformats.org/markup-compatibility/2006">
    <mc:Choice Requires="x15">
      <x15ac:absPath xmlns:x15ac="http://schemas.microsoft.com/office/spreadsheetml/2010/11/ac" url="X:\DKP\2021\ZARZĄDZENIA\Zmiana\do publikacji\"/>
    </mc:Choice>
  </mc:AlternateContent>
  <xr:revisionPtr revIDLastSave="0" documentId="8_{06C4B313-FA4E-4E3F-AE84-3354E84E8374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nr 1" sheetId="25" r:id="rId1"/>
    <sheet name="Załącznik nr 2" sheetId="26" r:id="rId2"/>
    <sheet name="Załącznik nr 3" sheetId="27" r:id="rId3"/>
  </sheets>
  <definedNames>
    <definedName name="_xlnm.Print_Area" localSheetId="0">'Załącznik nr 1'!$A$1:$M$23</definedName>
    <definedName name="_xlnm.Print_Area" localSheetId="1">'Załącznik nr 2'!$A$1:$N$56</definedName>
    <definedName name="_xlnm.Print_Area" localSheetId="2">'Załącznik nr 3'!$A$4:$V$47</definedName>
    <definedName name="_xlnm.Print_Titles" localSheetId="0">'Załącznik nr 1'!$4:$5</definedName>
    <definedName name="_xlnm.Print_Titles" localSheetId="1">'Załącznik nr 2'!$4:$5</definedName>
    <definedName name="_xlnm.Print_Titles" localSheetId="2">'Załącznik nr 3'!$4:$5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8" i="27" l="1"/>
  <c r="O57" i="27"/>
  <c r="J57" i="27" s="1"/>
  <c r="F57" i="27"/>
  <c r="T58" i="27"/>
  <c r="P58" i="27"/>
  <c r="U40" i="27"/>
  <c r="U39" i="27"/>
  <c r="U22" i="27"/>
  <c r="U21" i="27"/>
  <c r="U16" i="27"/>
  <c r="U6" i="27" s="1"/>
  <c r="Q58" i="27"/>
  <c r="M58" i="27"/>
  <c r="K58" i="27"/>
  <c r="H58" i="27"/>
  <c r="G58" i="27"/>
  <c r="E58" i="27"/>
  <c r="D58" i="27"/>
  <c r="S50" i="27" l="1"/>
  <c r="S58" i="27"/>
  <c r="U19" i="27"/>
  <c r="U29" i="27"/>
  <c r="C58" i="27"/>
  <c r="O58" i="27"/>
  <c r="U36" i="27"/>
  <c r="U32" i="27" s="1"/>
  <c r="U27" i="27" s="1"/>
  <c r="U43" i="27" s="1"/>
  <c r="L58" i="27"/>
  <c r="T50" i="27"/>
  <c r="N58" i="27"/>
  <c r="K51" i="27" l="1"/>
  <c r="J58" i="27"/>
  <c r="R50" i="27"/>
  <c r="R58" i="27"/>
  <c r="F58" i="27" l="1"/>
  <c r="G51" i="27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Chrzanowicz Agnieszka</author>
  </authors>
  <commentList>
    <comment ref="C7" authorId="0" shapeId="0" xr:uid="{E491F8DA-2BF1-4FE3-89DF-ADF0ECA19E70}">
      <text>
        <r>
          <rPr>
            <b/>
            <sz val="16"/>
            <color indexed="81"/>
            <rFont val="Tahoma"/>
            <family val="2"/>
            <charset val="238"/>
          </rPr>
          <t>Chrzanowicz Agnieszka:</t>
        </r>
        <r>
          <rPr>
            <sz val="16"/>
            <color indexed="81"/>
            <rFont val="Tahoma"/>
            <family val="2"/>
            <charset val="238"/>
          </rPr>
          <t xml:space="preserve">
środki przerzucic do zadania 05-05</t>
        </r>
      </text>
    </comment>
  </commentList>
</comments>
</file>

<file path=xl/sharedStrings.xml><?xml version="1.0" encoding="utf-8"?>
<sst xmlns="http://schemas.openxmlformats.org/spreadsheetml/2006/main" count="311" uniqueCount="241">
  <si>
    <t>Wyszczególnienie</t>
  </si>
  <si>
    <t>DYSPONENT</t>
  </si>
  <si>
    <t>Naczelnik Działu kierujący Zespołem Gospodarczym</t>
  </si>
  <si>
    <t>RAZEM DOTACJA PODMIOTOWA W ROZDZIALE 73010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</si>
  <si>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</si>
  <si>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</si>
  <si>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</si>
  <si>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</si>
  <si>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</si>
  <si>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</si>
  <si>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</si>
  <si>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</si>
  <si>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</si>
  <si>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Działalność Prezesa, Wiceprezesów oraz Kanclerza Akademii</t>
  </si>
  <si>
    <t>Działalność Komisji do Spraw Etyki w Nauce</t>
  </si>
  <si>
    <t>Działalność Komisji Rewizyjnej</t>
  </si>
  <si>
    <t>Zakup towarów i usług</t>
  </si>
  <si>
    <t>z tego:</t>
  </si>
  <si>
    <t xml:space="preserve">Wynagrodzenia bezosobowe </t>
  </si>
  <si>
    <t>Wynagrodzenia osobowe + ZFN</t>
  </si>
  <si>
    <t>Pochodne od wynagrodzeń (ZUS i FP)</t>
  </si>
  <si>
    <t xml:space="preserve">Pozostałe koszty </t>
  </si>
  <si>
    <t>Dyrektor Biura d.s. Doskonałości Naukowej</t>
  </si>
  <si>
    <t>BIURO d.s. DOSKONAŁOŚCI NAUKOWEJ</t>
  </si>
  <si>
    <t>14-02</t>
  </si>
  <si>
    <t>14-01</t>
  </si>
  <si>
    <t>DOTACJA CELOWA NA INWESTYCJE</t>
  </si>
  <si>
    <t>Inne zadania niewyspecyfikowane wyżej podejmowane z inicjatywy Kanclerza Akademii</t>
  </si>
  <si>
    <t>Naczelnik Działu kierujący Zespołem Teleinformatyki</t>
  </si>
  <si>
    <t>Nadzór nad mieniem Akademii i jej jednostkami organizacyjnymi</t>
  </si>
  <si>
    <t>Zakup materiałów,wyposażenia biurowego, akcesoriów administracyjnych i innych drobnych usług</t>
  </si>
  <si>
    <t>Koszty bieżące dotyczące siedziby Akademii (PKiN) oraz jej oddziałów</t>
  </si>
  <si>
    <t>Koszty związane z  zatrudnieniem pracowników Kancelarii PAN</t>
  </si>
  <si>
    <t>DZIAŁALNOŚĆ KANCELARII PAN</t>
  </si>
  <si>
    <t>Dyrektor Biura Współpracy z Zagranicą</t>
  </si>
  <si>
    <t>Kanclerz PAN</t>
  </si>
  <si>
    <t>Dyrektor Biura Upowszechniania i Promocji Nauki</t>
  </si>
  <si>
    <t>Działalność wydziałów PAN</t>
  </si>
  <si>
    <t>Kanclerz  PAN</t>
  </si>
  <si>
    <t>Organizacja Zgromadzeń Ogólnych PAN</t>
  </si>
  <si>
    <t>Dyrektor Gabinetu Prezesa PAN</t>
  </si>
  <si>
    <t xml:space="preserve">Organizacja posiedzeń Prezydium PAN </t>
  </si>
  <si>
    <t>Dyrektor Biura Upowszechniania 
i Promocji Nauki</t>
  </si>
  <si>
    <t>12-01</t>
  </si>
  <si>
    <t>realizowane przez Biuro Współpracy z Zagranicą</t>
  </si>
  <si>
    <t>Wicedyrektor BUPiN</t>
  </si>
  <si>
    <t>12-02</t>
  </si>
  <si>
    <t>realizowane przez Biuro Upowszechniania i Promocji Nauki oraz inne komórki Kancelarii *)</t>
  </si>
  <si>
    <t>Dyrektor Biura Współpracy 
z Zagranicą</t>
  </si>
  <si>
    <t>KOSZTY DZIAŁALNOŚCI STATUTOWEJ ORGANÓW AKADEMII I KORPORACJI UCZONYCH, z tego:</t>
  </si>
  <si>
    <t>Wydatki majątkowe</t>
  </si>
  <si>
    <t>Pozycja 
(nr w systemie ERP)</t>
  </si>
  <si>
    <r>
      <t>Pozycja 
(nr w systemie</t>
    </r>
    <r>
      <rPr>
        <b/>
        <sz val="12"/>
        <rFont val="Arial"/>
        <family val="2"/>
        <charset val="238"/>
      </rPr>
      <t xml:space="preserve"> </t>
    </r>
    <r>
      <rPr>
        <sz val="12"/>
        <rFont val="Arial"/>
        <family val="2"/>
        <charset val="238"/>
      </rPr>
      <t>ERP)</t>
    </r>
  </si>
  <si>
    <t>Uposażenia członków PAN</t>
  </si>
  <si>
    <t>Koszty związane z technologią informacyjną</t>
  </si>
  <si>
    <t>Zabezpieczenie łączności - opłaty pocztowe</t>
  </si>
  <si>
    <r>
      <t>RAZEM DOTACJE W ROZDZIALE 73095</t>
    </r>
    <r>
      <rPr>
        <i/>
        <sz val="16"/>
        <rFont val="Arial"/>
        <family val="2"/>
        <charset val="238"/>
      </rPr>
      <t xml:space="preserve">                                                               (bez międzynarodowego instytutu)</t>
    </r>
  </si>
  <si>
    <t>WYODRĘBNIONE ZADANIA Z ZAKRESU UPOWSZECHNIANIA I PROMOCJI DZIAŁALNOŚCI NAUKOWEJ</t>
  </si>
  <si>
    <t>Program PASIFIC</t>
  </si>
  <si>
    <t>16.10</t>
  </si>
  <si>
    <t>16.20</t>
  </si>
  <si>
    <t>16.30</t>
  </si>
  <si>
    <t>16.40</t>
  </si>
  <si>
    <t>16.50</t>
  </si>
  <si>
    <t>16.60</t>
  </si>
  <si>
    <t xml:space="preserve">ETHICAL ISSUES </t>
  </si>
  <si>
    <t>WYNAGRODZENIA</t>
  </si>
  <si>
    <t>ZARZĄDZANIE PROJEKTEM</t>
  </si>
  <si>
    <t>16.10.1</t>
  </si>
  <si>
    <t>Zarządzanie projektem - BDN</t>
  </si>
  <si>
    <t>EWALUACJA APLIKACJI</t>
  </si>
  <si>
    <t>16.20.1</t>
  </si>
  <si>
    <t>Ewaluacja aplikacji - BDN</t>
  </si>
  <si>
    <t>PROMOCJA PROGRAMU I KONKURSÓW</t>
  </si>
  <si>
    <t xml:space="preserve"> 16.30.1</t>
  </si>
  <si>
    <t>Promocja programu i konkursów - BDN</t>
  </si>
  <si>
    <t xml:space="preserve"> 16.30.2</t>
  </si>
  <si>
    <t>Promocja programu i konkursów - BUiPN</t>
  </si>
  <si>
    <t xml:space="preserve"> 16.30.3</t>
  </si>
  <si>
    <t>Promocja programu i konkursów - BWZ</t>
  </si>
  <si>
    <t xml:space="preserve"> 16.40.1</t>
  </si>
  <si>
    <t>Aspekty etyczne - BDN</t>
  </si>
  <si>
    <t>KOSZTY POŚREDNIE</t>
  </si>
  <si>
    <t xml:space="preserve"> 16.50.1</t>
  </si>
  <si>
    <t>Koszty pośrednie - BDN</t>
  </si>
  <si>
    <t xml:space="preserve"> 16.50.2</t>
  </si>
  <si>
    <t>Koszty pośrednie - BUiPN</t>
  </si>
  <si>
    <t xml:space="preserve"> 16.50.3</t>
  </si>
  <si>
    <t>Koszty pośrednie - ZG</t>
  </si>
  <si>
    <t xml:space="preserve"> 16.50.4</t>
  </si>
  <si>
    <t>Koszty pośrednie - ZT</t>
  </si>
  <si>
    <t xml:space="preserve"> 16.60.1</t>
  </si>
  <si>
    <t>Wynagrodzenia - BDN</t>
  </si>
  <si>
    <t xml:space="preserve"> 16.60.2</t>
  </si>
  <si>
    <t>Wynagrodzenia - BUiPN</t>
  </si>
  <si>
    <t xml:space="preserve"> 16.60.3</t>
  </si>
  <si>
    <t>Wynagrodzenia - BFiB</t>
  </si>
  <si>
    <t xml:space="preserve"> 16.60.4</t>
  </si>
  <si>
    <t>Wynagrodzenia - GP</t>
  </si>
  <si>
    <t xml:space="preserve"> 16.60.5</t>
  </si>
  <si>
    <t>Wynagrodzenia - BWZ</t>
  </si>
  <si>
    <t xml:space="preserve"> 16.60.6</t>
  </si>
  <si>
    <t>Wynagrodzenia - ZG</t>
  </si>
  <si>
    <t xml:space="preserve"> 16.60.7</t>
  </si>
  <si>
    <t xml:space="preserve">Wynagrodzenia - ZT </t>
  </si>
  <si>
    <t xml:space="preserve"> 16.60.8</t>
  </si>
  <si>
    <t xml:space="preserve">Wynagrodzenia - ZSP </t>
  </si>
  <si>
    <t>Wynagrodzenia - pozostałe</t>
  </si>
  <si>
    <t xml:space="preserve"> 16.60.9</t>
  </si>
  <si>
    <t>ZADANIA OPERACYJNE REALIZOWANE  CENTRALNIE - FINANSOWANE Z DOTACJI w rozdz. 73095 - (w zł)</t>
  </si>
  <si>
    <t>ZADANIA OPERACYJNE REALIZOWANE  CENTRALNIE - FINANSOWANE Z DOTACJI w rozdz. 73010 - (w zł)</t>
  </si>
  <si>
    <t>Planowane zobowiązania                            na                                   31-12-2021 r.</t>
  </si>
  <si>
    <t>Koszty organizacji posiedzeń Akademii Młodych Uczonych</t>
  </si>
  <si>
    <t>Zakup usług telefonii komórkowej</t>
  </si>
  <si>
    <t>Utrzymanie infrastruktury gospodarczej Korporacji</t>
  </si>
  <si>
    <t>Działalność komitetów naukowych</t>
  </si>
  <si>
    <t>Działalność komitetów problemowych i rad oraz komitetów narodowych</t>
  </si>
  <si>
    <t>Podatki i opłaty</t>
  </si>
  <si>
    <t>Zastępstwo procesowe i pełnomocnictwa notarialne</t>
  </si>
  <si>
    <t xml:space="preserve">§ 622 inwestycje budowlane
</t>
  </si>
  <si>
    <r>
      <t xml:space="preserve">Koszty związane z  zatrudnieniem Kierownictwa PAN  </t>
    </r>
    <r>
      <rPr>
        <i/>
        <sz val="16"/>
        <rFont val="Arial"/>
        <family val="2"/>
        <charset val="238"/>
      </rPr>
      <t>(Prezes, Wiceprezesi, Kanclerz, Przewodniczący rad kuratorów ich zastępcy, Prezesi oddziałów)</t>
    </r>
  </si>
  <si>
    <t>Dyrektor 
Gabinetu Prezesa PAN</t>
  </si>
  <si>
    <r>
      <rPr>
        <sz val="12"/>
        <rFont val="Calibri"/>
        <family val="2"/>
        <charset val="238"/>
      </rPr>
      <t>§</t>
    </r>
    <r>
      <rPr>
        <sz val="12"/>
        <rFont val="Arial"/>
        <family val="2"/>
        <charset val="238"/>
      </rPr>
      <t xml:space="preserve"> 6560 inwestycje budowlane</t>
    </r>
  </si>
  <si>
    <t>FINANSOWANIE WSPÓŁPRACY NAUKOWEJ Z ZAGRANICĄ (w tym koszty zagranicznych podróży pracowników Kancelarii PAN - 40.000)</t>
  </si>
  <si>
    <t xml:space="preserve">Podnoszenie kwalifkacji </t>
  </si>
  <si>
    <t>Zadania z zakresu BHP i obronności</t>
  </si>
  <si>
    <t>Działalność statutowa oddziałów PAN</t>
  </si>
  <si>
    <t>Wyodrębnione zadania z zakresu upowszechniania i promocji działalności naukowej</t>
  </si>
  <si>
    <t>Zlecanie osobom trzecim wykonania usług  oraz wsparcie eksperckie</t>
  </si>
  <si>
    <t>RAZEM</t>
  </si>
  <si>
    <r>
      <t xml:space="preserve">Zabezpieczenie bieżącej obsługi transportowej Akademii </t>
    </r>
    <r>
      <rPr>
        <sz val="10"/>
        <rFont val="Arial"/>
        <family val="2"/>
        <charset val="238"/>
      </rPr>
      <t>(bez kosztów osobowych kierowców, utrzymanie i eksploatacja taboru samochodowego)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</si>
  <si>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  <r>
      <rPr>
        <sz val="14"/>
        <rFont val="Arial"/>
        <family val="2"/>
        <charset val="238"/>
      </rPr>
      <t xml:space="preserve">cyfryzacja procesów back-office – ZSI PAN </t>
    </r>
  </si>
  <si>
    <r>
      <rPr>
        <b/>
        <sz val="12"/>
        <rFont val="Calibri"/>
        <family val="2"/>
        <charset val="238"/>
      </rPr>
      <t>§</t>
    </r>
    <r>
      <rPr>
        <b/>
        <sz val="12"/>
        <rFont val="Arial"/>
        <family val="2"/>
        <charset val="238"/>
      </rPr>
      <t xml:space="preserve"> 6220 zakupy inwestycyjne</t>
    </r>
    <r>
      <rPr>
        <sz val="12"/>
        <rFont val="Arial"/>
        <family val="2"/>
        <charset val="238"/>
      </rPr>
      <t xml:space="preserve">
</t>
    </r>
    <r>
      <rPr>
        <sz val="14"/>
        <rFont val="Arial"/>
        <family val="2"/>
        <charset val="238"/>
      </rPr>
      <t>zakup infrastruktury informatycznej i oprogramowania</t>
    </r>
  </si>
  <si>
    <t>Zobowiązania                            na                                   01-01-2021 r.</t>
  </si>
  <si>
    <t xml:space="preserve">Plan kosztów 
na 2021r. </t>
  </si>
  <si>
    <r>
      <t xml:space="preserve">Wydatki rozliczane w ciężar dotacji do uwzględnienia w  planie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</si>
  <si>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r>
      <t xml:space="preserve">Wydatki rozliczane w ciężar dotacji do uwzględnienia w planie na </t>
    </r>
    <r>
      <rPr>
        <b/>
        <sz val="12"/>
        <color rgb="FF0070C0"/>
        <rFont val="Arial"/>
        <family val="2"/>
        <charset val="238"/>
      </rPr>
      <t>2021</t>
    </r>
    <r>
      <rPr>
        <sz val="12"/>
        <rFont val="Arial"/>
        <family val="2"/>
        <charset val="238"/>
      </rPr>
      <t xml:space="preserve"> rok w ujęciu </t>
    </r>
    <r>
      <rPr>
        <b/>
        <sz val="12"/>
        <rFont val="Arial"/>
        <family val="2"/>
        <charset val="238"/>
      </rPr>
      <t xml:space="preserve">KASOWYM </t>
    </r>
  </si>
  <si>
    <t xml:space="preserve">Plan kosztów 
na 2021 r. </t>
  </si>
  <si>
    <t>Zgłoszone do Planu</t>
  </si>
  <si>
    <t>11</t>
  </si>
  <si>
    <t xml:space="preserve">Załącznik Nr 1 do Zarządzenia Nr 44/2021 Kanclerza PAN   </t>
  </si>
  <si>
    <t xml:space="preserve">Załącznik Nr 2 do Zarządzenia Nr 44/2021 Kanclerza PAN   </t>
  </si>
  <si>
    <t>Załącznik Nr 3 do Zarządzenia Nr 44/2021 Kanclerza PAN</t>
  </si>
  <si>
    <r>
      <t>Pozycja (nr w systemie</t>
    </r>
    <r>
      <rPr>
        <b/>
        <sz val="20"/>
        <color theme="1"/>
        <rFont val="Czcionka tekstu podstawowego"/>
        <charset val="238"/>
      </rPr>
      <t xml:space="preserve"> ERP)</t>
    </r>
  </si>
  <si>
    <t>Planowany stan na 01.01.2021 roku</t>
  </si>
  <si>
    <t>Planowane przychody</t>
  </si>
  <si>
    <t>Planowane dotacje</t>
  </si>
  <si>
    <t>Planowane koszty</t>
  </si>
  <si>
    <t>Środki na wydatki majątkowe</t>
  </si>
  <si>
    <t xml:space="preserve">Wydatki nie stanowiące kosztów </t>
  </si>
  <si>
    <t xml:space="preserve">Planowany stan na 31.12.2021 roku </t>
  </si>
  <si>
    <t xml:space="preserve">środki na sfinansowanie lub prefinansowanie </t>
  </si>
  <si>
    <t>Środki pieniężne</t>
  </si>
  <si>
    <t>Należności</t>
  </si>
  <si>
    <t>Zobowiązania</t>
  </si>
  <si>
    <t>przychody z prowadzonej działalności</t>
  </si>
  <si>
    <t>pozostałe przychody</t>
  </si>
  <si>
    <t>wynagrodzenia</t>
  </si>
  <si>
    <t>pochodne</t>
  </si>
  <si>
    <t>podatki i opłaty</t>
  </si>
  <si>
    <t>zakup towarów i usług</t>
  </si>
  <si>
    <t>pozostałe koszty</t>
  </si>
  <si>
    <t xml:space="preserve">Projekty badawcze i inne przedsięwzięcia </t>
  </si>
  <si>
    <t>01-01</t>
  </si>
  <si>
    <t>Biosecurity</t>
  </si>
  <si>
    <t>Kierownicy projektów badawczych</t>
  </si>
  <si>
    <t>01-02</t>
  </si>
  <si>
    <t>Koranet</t>
  </si>
  <si>
    <t>01-03</t>
  </si>
  <si>
    <t>BILAT-UKR</t>
  </si>
  <si>
    <t>01-04</t>
  </si>
  <si>
    <t>SEA-UE-NET</t>
  </si>
  <si>
    <t>01-05</t>
  </si>
  <si>
    <t xml:space="preserve">NANOETHICS </t>
  </si>
  <si>
    <t>01-06</t>
  </si>
  <si>
    <t xml:space="preserve">LOTOS </t>
  </si>
  <si>
    <t>01-07</t>
  </si>
  <si>
    <t>BILAT-UKR AINA</t>
  </si>
  <si>
    <t>01-08</t>
  </si>
  <si>
    <t xml:space="preserve">SEA-UE-NET 2 </t>
  </si>
  <si>
    <t>01-09</t>
  </si>
  <si>
    <t>Projekt Arktyczny</t>
  </si>
  <si>
    <t>01-10</t>
  </si>
  <si>
    <t>Konferencja TRENDS</t>
  </si>
  <si>
    <t>01-11</t>
  </si>
  <si>
    <t>COFUND</t>
  </si>
  <si>
    <t>Dyrektor Biura ds. Doskonałości Naukowej</t>
  </si>
  <si>
    <t>01-12</t>
  </si>
  <si>
    <t>PERITIA</t>
  </si>
  <si>
    <t>Dzierżawa i wynajem na potrzeby Akademii</t>
  </si>
  <si>
    <t>02-01</t>
  </si>
  <si>
    <t xml:space="preserve">Siedziba Stacji w Brukseli </t>
  </si>
  <si>
    <t>Kanclerz Akademii</t>
  </si>
  <si>
    <t>02-02</t>
  </si>
  <si>
    <t xml:space="preserve">Dobra,Furmańska, Karowa (dzierżawa) </t>
  </si>
  <si>
    <t>Bieżące gospodarowanie nieruchomościami</t>
  </si>
  <si>
    <t>03-01</t>
  </si>
  <si>
    <t>Zadania realizowane przez Zespół Gospodarczy</t>
  </si>
  <si>
    <t>03-14</t>
  </si>
  <si>
    <t>Wrocław - Podwale</t>
  </si>
  <si>
    <t>Naczelnik Działu Obsługi Oddziału PAN we Wrocławiu</t>
  </si>
  <si>
    <t>03-02 do 03-13
03-15 do 03-23</t>
  </si>
  <si>
    <t>Zadania realizowane przez BOM</t>
  </si>
  <si>
    <t>Dyrektor Biura Organizacyjno-Majątkowego</t>
  </si>
  <si>
    <t>03-02</t>
  </si>
  <si>
    <t>Wygon</t>
  </si>
  <si>
    <r>
      <t xml:space="preserve">Sprzedaż nieruchomości, remonty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koszty bieżące</t>
    </r>
    <r>
      <rPr>
        <sz val="24"/>
        <color indexed="8"/>
        <rFont val="Czcionka tekstu podstawowego"/>
        <charset val="238"/>
      </rPr>
      <t xml:space="preserve">) </t>
    </r>
    <r>
      <rPr>
        <b/>
        <sz val="24"/>
        <color indexed="8"/>
        <rFont val="Czcionka tekstu podstawowego"/>
        <charset val="238"/>
      </rPr>
      <t xml:space="preserve">i inwestycje </t>
    </r>
    <r>
      <rPr>
        <sz val="24"/>
        <color indexed="8"/>
        <rFont val="Czcionka tekstu podstawowego"/>
        <charset val="238"/>
      </rPr>
      <t>(</t>
    </r>
    <r>
      <rPr>
        <i/>
        <sz val="24"/>
        <color indexed="8"/>
        <rFont val="Czcionka tekstu podstawowego"/>
        <charset val="238"/>
      </rPr>
      <t>wydatki majątkowe</t>
    </r>
    <r>
      <rPr>
        <sz val="24"/>
        <color indexed="8"/>
        <rFont val="Czcionka tekstu podstawowego"/>
        <charset val="238"/>
      </rPr>
      <t>)</t>
    </r>
  </si>
  <si>
    <t>przyjęto do planu Akademii</t>
  </si>
  <si>
    <t xml:space="preserve">korekta </t>
  </si>
  <si>
    <t>Pozostałe zadania koordynowane na szczeblu centralnym</t>
  </si>
  <si>
    <t>05-01</t>
  </si>
  <si>
    <t>Rozliczenia z tytułu pożyczki z Urzędu Miasta Gdańsk</t>
  </si>
  <si>
    <t>05-03, 
05-04,
 05-09, 
05-12</t>
  </si>
  <si>
    <t xml:space="preserve">Działalność korporacji </t>
  </si>
  <si>
    <t>Dyrektor Gabinetu Prezesa</t>
  </si>
  <si>
    <t>05-06</t>
  </si>
  <si>
    <t>Rozliczenia z tytułu działalności upowszechniającej naukę</t>
  </si>
  <si>
    <t>05-02,
 05-05, 
05-07, 
05-10, 
05-11</t>
  </si>
  <si>
    <t>Pozostałe rozliczenia</t>
  </si>
  <si>
    <t>Dotacje otrzymane przez PAN nie objęte częścią 67</t>
  </si>
  <si>
    <t>Biuro d.s. Doskonałości Naukowej</t>
  </si>
  <si>
    <t>Stypendia Prezesa PAN przyznawane w trybie art. 81 ustawy o PAN</t>
  </si>
  <si>
    <t>99-01</t>
  </si>
  <si>
    <t xml:space="preserve">Środki  na finansowanie potrzeb zagranicznych stacji naukowych </t>
  </si>
  <si>
    <t>99-02</t>
  </si>
  <si>
    <t xml:space="preserve">Środki na finansowanie zwrotnej pomocy lub prefinansowanie innych wydatków, z wyłączeniem zwrotnej pomocy finansowej dla instytutów naukowych Akademii  </t>
  </si>
  <si>
    <t>99-03</t>
  </si>
  <si>
    <t xml:space="preserve">Środki na finansowanie zwrotnej pomocy  dla instytutów naukowych  </t>
  </si>
  <si>
    <t>Przychody ogółem w systemie ERP</t>
  </si>
  <si>
    <t>Koszty ogółem w systemie ERP</t>
  </si>
  <si>
    <t>do przepływów z OB.</t>
  </si>
  <si>
    <t>różnica</t>
  </si>
  <si>
    <t>przepływy</t>
  </si>
  <si>
    <t>przepływy 1.359.638,34 + inne różnice</t>
  </si>
  <si>
    <t xml:space="preserve">różnica w środkach </t>
  </si>
  <si>
    <t xml:space="preserve">Warszawa, 30 grudnia 2021 roku                              </t>
  </si>
  <si>
    <t xml:space="preserve">Załącznik Nr 1 do Zarządzenia Nr 82/2021 Kanclerza PAN   </t>
  </si>
  <si>
    <t xml:space="preserve">Załącznik Nr 2 do Zarządzenia Nr 82/2021 Kanclerza PAN   </t>
  </si>
  <si>
    <t xml:space="preserve">Warszawa, 30 grudnia 2021 roku   </t>
  </si>
  <si>
    <t xml:space="preserve">Warszawa, 30 grudnia 2021 roku     </t>
  </si>
  <si>
    <t>Załącznik Nr 3 do Zarządzenia Nr 82/2021 Kanclerza PAN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</si>
</sst>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* #,##0.00\ _z_ł_-;\-* #,##0.00\ _z_ł_-;_-* &quot;-&quot;??\ _z_ł_-;_-@_-"/>
    <numFmt numFmtId="165" formatCode="#,##0.0"/>
    <numFmt numFmtId="166" formatCode="#,##0_ ;[Red]\-#,##0\ "/>
    <numFmt numFmtId="167" formatCode="#,##0.00_ ;[Red]\-#,##0.00\ "/>
    <numFmt numFmtId="168" formatCode="_-* #,##0_-;\-* #,##0_-;_-* &quot;-&quot;??_-;_-@_-"/>
    <numFmt numFmtId="169" formatCode="_-* #,##0\ _z_ł_-;\-* #,##0\ _z_ł_-;_-* &quot;-&quot;??\ _z_ł_-;_-@_-"/>
    <numFmt numFmtId="170" formatCode="#,##0_ ;\-#,##0\ "/>
  </numFmts>
  <fonts count="86">
    <font>
      <sz val="10"/>
      <name val="Arial"/>
      <charset val="238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2"/>
      <name val="Arial"/>
      <family val="2"/>
      <charset val="238"/>
    </font>
    <font>
      <sz val="11"/>
      <name val="Arial"/>
      <family val="2"/>
      <charset val="238"/>
    </font>
    <font>
      <b/>
      <sz val="10"/>
      <name val="Arial"/>
      <family val="2"/>
      <charset val="238"/>
    </font>
    <font>
      <b/>
      <sz val="12"/>
      <name val="Arial"/>
      <family val="2"/>
      <charset val="238"/>
    </font>
    <font>
      <i/>
      <sz val="12"/>
      <name val="Arial"/>
      <family val="2"/>
      <charset val="238"/>
    </font>
    <font>
      <i/>
      <sz val="11"/>
      <name val="Arial"/>
      <family val="2"/>
      <charset val="238"/>
    </font>
    <font>
      <b/>
      <sz val="12"/>
      <color rgb="FF0070C0"/>
      <name val="Arial"/>
      <family val="2"/>
      <charset val="238"/>
    </font>
    <font>
      <sz val="10"/>
      <color rgb="FFFF0000"/>
      <name val="Arial"/>
      <family val="2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10"/>
      <color rgb="FF0070C0"/>
      <name val="Arial"/>
      <family val="2"/>
      <charset val="238"/>
    </font>
    <font>
      <sz val="11"/>
      <color theme="1"/>
      <name val="Czcionka tekstu podstawowego"/>
      <family val="2"/>
      <charset val="238"/>
    </font>
    <font>
      <sz val="14"/>
      <name val="Arial"/>
      <family val="2"/>
      <charset val="238"/>
    </font>
    <font>
      <sz val="13"/>
      <name val="Arial"/>
      <family val="2"/>
      <charset val="238"/>
    </font>
    <font>
      <b/>
      <sz val="16"/>
      <name val="Arial"/>
      <family val="2"/>
      <charset val="238"/>
    </font>
    <font>
      <i/>
      <sz val="16"/>
      <name val="Arial"/>
      <family val="2"/>
      <charset val="238"/>
    </font>
    <font>
      <sz val="16"/>
      <name val="Arial"/>
      <family val="2"/>
      <charset val="238"/>
    </font>
    <font>
      <sz val="12"/>
      <name val="Calibri"/>
      <family val="2"/>
      <charset val="238"/>
    </font>
    <font>
      <b/>
      <sz val="15"/>
      <name val="Arial"/>
      <family val="2"/>
      <charset val="238"/>
    </font>
    <font>
      <i/>
      <sz val="10"/>
      <name val="Arial"/>
      <family val="2"/>
      <charset val="238"/>
    </font>
    <font>
      <i/>
      <sz val="14"/>
      <name val="Arial"/>
      <family val="2"/>
      <charset val="238"/>
    </font>
    <font>
      <b/>
      <sz val="17.5"/>
      <name val="Arial"/>
      <family val="2"/>
      <charset val="238"/>
    </font>
    <font>
      <sz val="17.5"/>
      <name val="Arial"/>
      <family val="2"/>
      <charset val="238"/>
    </font>
    <font>
      <b/>
      <sz val="18"/>
      <name val="Arial"/>
      <family val="2"/>
      <charset val="238"/>
    </font>
    <font>
      <sz val="18"/>
      <name val="Arial"/>
      <family val="2"/>
      <charset val="238"/>
    </font>
    <font>
      <b/>
      <sz val="12"/>
      <name val="Calibri"/>
      <family val="2"/>
      <charset val="238"/>
    </font>
    <font>
      <sz val="10"/>
      <name val="Arial"/>
      <family val="2"/>
      <charset val="238"/>
    </font>
    <font>
      <i/>
      <sz val="11"/>
      <color indexed="8"/>
      <name val="Czcionka tekstu podstawowego"/>
      <charset val="238"/>
    </font>
    <font>
      <i/>
      <sz val="11"/>
      <color indexed="30"/>
      <name val="Czcionka tekstu podstawowego"/>
      <charset val="238"/>
    </font>
    <font>
      <sz val="20"/>
      <color indexed="8"/>
      <name val="Arial"/>
      <family val="2"/>
      <charset val="238"/>
    </font>
    <font>
      <sz val="14"/>
      <color theme="1"/>
      <name val="Calibri"/>
      <family val="2"/>
      <charset val="238"/>
      <scheme val="minor"/>
    </font>
    <font>
      <sz val="11"/>
      <color indexed="8"/>
      <name val="Czcionka tekstu podstawowego"/>
      <charset val="238"/>
    </font>
    <font>
      <sz val="20"/>
      <color theme="1"/>
      <name val="Czcionka tekstu podstawowego"/>
      <charset val="238"/>
    </font>
    <font>
      <b/>
      <sz val="20"/>
      <color theme="1"/>
      <name val="Czcionka tekstu podstawowego"/>
      <charset val="238"/>
    </font>
    <font>
      <i/>
      <sz val="20"/>
      <color indexed="8"/>
      <name val="Czcionka tekstu podstawowego"/>
      <charset val="238"/>
    </font>
    <font>
      <sz val="20"/>
      <color indexed="8"/>
      <name val="Czcionka tekstu podstawowego"/>
      <charset val="238"/>
    </font>
    <font>
      <i/>
      <sz val="20"/>
      <color indexed="30"/>
      <name val="Czcionka tekstu podstawowego"/>
      <charset val="238"/>
    </font>
    <font>
      <b/>
      <sz val="24"/>
      <name val="Czcionka tekstu podstawowego"/>
      <charset val="238"/>
    </font>
    <font>
      <b/>
      <sz val="26"/>
      <name val="Czcionka tekstu podstawowego"/>
      <charset val="238"/>
    </font>
    <font>
      <b/>
      <sz val="14"/>
      <color indexed="8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sz val="24"/>
      <color theme="1"/>
      <name val="Czcionka tekstu podstawowego"/>
      <charset val="238"/>
    </font>
    <font>
      <sz val="26"/>
      <color theme="1"/>
      <name val="Czcionka tekstu podstawowego"/>
      <charset val="238"/>
    </font>
    <font>
      <b/>
      <sz val="26"/>
      <color theme="1"/>
      <name val="Czcionka tekstu podstawowego"/>
      <charset val="238"/>
    </font>
    <font>
      <sz val="26"/>
      <color indexed="8"/>
      <name val="Czcionka tekstu podstawowego"/>
      <charset val="238"/>
    </font>
    <font>
      <sz val="26"/>
      <color indexed="30"/>
      <name val="Czcionka tekstu podstawowego"/>
      <charset val="238"/>
    </font>
    <font>
      <sz val="26"/>
      <name val="Czcionka tekstu podstawowego"/>
      <charset val="238"/>
    </font>
    <font>
      <sz val="14"/>
      <color theme="1"/>
      <name val="Czcionka tekstu podstawowego"/>
      <family val="2"/>
      <charset val="238"/>
    </font>
    <font>
      <b/>
      <sz val="24"/>
      <color indexed="8"/>
      <name val="Czcionka tekstu podstawowego"/>
      <charset val="238"/>
    </font>
    <font>
      <b/>
      <sz val="26"/>
      <color indexed="8"/>
      <name val="Czcionka tekstu podstawowego"/>
      <charset val="238"/>
    </font>
    <font>
      <b/>
      <sz val="26"/>
      <color rgb="FFFF0000"/>
      <name val="Czcionka tekstu podstawowego"/>
      <charset val="238"/>
    </font>
    <font>
      <i/>
      <sz val="14"/>
      <color indexed="8"/>
      <name val="Czcionka tekstu podstawowego"/>
      <charset val="238"/>
    </font>
    <font>
      <i/>
      <sz val="26"/>
      <color indexed="8"/>
      <name val="Czcionka tekstu podstawowego"/>
      <charset val="238"/>
    </font>
    <font>
      <i/>
      <sz val="26"/>
      <color indexed="30"/>
      <name val="Czcionka tekstu podstawowego"/>
      <charset val="238"/>
    </font>
    <font>
      <sz val="26"/>
      <color rgb="FFFF0000"/>
      <name val="Czcionka tekstu podstawowego"/>
      <charset val="238"/>
    </font>
    <font>
      <sz val="14"/>
      <color indexed="8"/>
      <name val="Czcionka tekstu podstawowego"/>
      <family val="2"/>
      <charset val="238"/>
    </font>
    <font>
      <i/>
      <sz val="24"/>
      <color theme="1"/>
      <name val="Czcionka tekstu podstawowego"/>
      <charset val="238"/>
    </font>
    <font>
      <i/>
      <sz val="26"/>
      <color theme="1"/>
      <name val="Czcionka tekstu podstawowego"/>
      <charset val="238"/>
    </font>
    <font>
      <i/>
      <sz val="26"/>
      <color indexed="17"/>
      <name val="Czcionka tekstu podstawowego"/>
      <charset val="238"/>
    </font>
    <font>
      <b/>
      <i/>
      <sz val="26"/>
      <color theme="1"/>
      <name val="Czcionka tekstu podstawowego"/>
      <charset val="238"/>
    </font>
    <font>
      <i/>
      <sz val="26"/>
      <color rgb="FFFF0000"/>
      <name val="Czcionka tekstu podstawowego"/>
      <charset val="238"/>
    </font>
    <font>
      <sz val="24"/>
      <color indexed="8"/>
      <name val="Czcionka tekstu podstawowego"/>
      <charset val="238"/>
    </font>
    <font>
      <i/>
      <sz val="24"/>
      <color indexed="8"/>
      <name val="Czcionka tekstu podstawowego"/>
      <charset val="238"/>
    </font>
    <font>
      <b/>
      <i/>
      <sz val="26"/>
      <color indexed="8"/>
      <name val="Czcionka tekstu podstawowego"/>
      <charset val="238"/>
    </font>
    <font>
      <b/>
      <i/>
      <sz val="26"/>
      <color indexed="30"/>
      <name val="Czcionka tekstu podstawowego"/>
      <charset val="238"/>
    </font>
    <font>
      <b/>
      <sz val="24"/>
      <color theme="1"/>
      <name val="Czcionka tekstu podstawowego"/>
      <charset val="238"/>
    </font>
    <font>
      <b/>
      <sz val="20"/>
      <color indexed="8"/>
      <name val="Czcionka tekstu podstawowego"/>
      <family val="2"/>
      <charset val="238"/>
    </font>
    <font>
      <b/>
      <sz val="12"/>
      <color indexed="8"/>
      <name val="Czcionka tekstu podstawowego"/>
      <charset val="238"/>
    </font>
    <font>
      <b/>
      <sz val="20.5"/>
      <color indexed="8"/>
      <name val="Czcionka tekstu podstawowego"/>
      <family val="2"/>
      <charset val="238"/>
    </font>
    <font>
      <b/>
      <sz val="18"/>
      <color indexed="8"/>
      <name val="Czcionka tekstu podstawowego"/>
      <family val="2"/>
      <charset val="238"/>
    </font>
    <font>
      <b/>
      <sz val="19"/>
      <color indexed="8"/>
      <name val="Czcionka tekstu podstawowego"/>
      <charset val="238"/>
    </font>
    <font>
      <b/>
      <sz val="16"/>
      <color indexed="8"/>
      <name val="Czcionka tekstu podstawowego"/>
      <family val="2"/>
      <charset val="238"/>
    </font>
    <font>
      <b/>
      <sz val="18"/>
      <color indexed="8"/>
      <name val="Arial"/>
      <family val="2"/>
      <charset val="238"/>
    </font>
    <font>
      <sz val="22"/>
      <color theme="1"/>
      <name val="Calibri"/>
      <family val="2"/>
      <charset val="238"/>
      <scheme val="minor"/>
    </font>
    <font>
      <sz val="16"/>
      <color theme="1"/>
      <name val="Czcionka tekstu podstawowego"/>
      <family val="2"/>
      <charset val="238"/>
    </font>
    <font>
      <sz val="18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i/>
      <sz val="14"/>
      <color indexed="30"/>
      <name val="Czcionka tekstu podstawowego"/>
      <charset val="238"/>
    </font>
    <font>
      <i/>
      <sz val="16"/>
      <color indexed="8"/>
      <name val="Czcionka tekstu podstawowego"/>
      <charset val="238"/>
    </font>
    <font>
      <sz val="14"/>
      <color indexed="8"/>
      <name val="Czcionka tekstu podstawowego"/>
      <charset val="238"/>
    </font>
    <font>
      <b/>
      <sz val="16"/>
      <color indexed="81"/>
      <name val="Tahoma"/>
      <family val="2"/>
      <charset val="238"/>
    </font>
    <font>
      <sz val="16"/>
      <color indexed="81"/>
      <name val="Tahoma"/>
      <family val="2"/>
      <charset val="238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D1FFA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D5FFAB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CFF9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</fills>
  <borders count="6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hair">
        <color auto="1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5" fillId="0" borderId="0"/>
    <xf numFmtId="0" fontId="3" fillId="0" borderId="0"/>
    <xf numFmtId="164" fontId="3" fillId="0" borderId="0" applyFont="0" applyFill="0" applyBorder="0" applyAlignment="0" applyProtection="0"/>
    <xf numFmtId="0" fontId="2" fillId="0" borderId="0"/>
    <xf numFmtId="164" fontId="2" fillId="0" borderId="0" applyFont="0" applyFill="0" applyBorder="0" applyAlignment="0" applyProtection="0"/>
    <xf numFmtId="0" fontId="12" fillId="0" borderId="0"/>
    <xf numFmtId="43" fontId="30" fillId="0" borderId="0" applyFon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</cellStyleXfs>
  <cellXfs count="499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11" fillId="0" borderId="0" xfId="0" applyFont="1"/>
    <xf numFmtId="0" fontId="4" fillId="0" borderId="0" xfId="0" applyFont="1" applyAlignment="1">
      <alignment vertical="center"/>
    </xf>
    <xf numFmtId="0" fontId="12" fillId="0" borderId="0" xfId="0" applyFont="1" applyAlignment="1">
      <alignment horizontal="center" wrapText="1"/>
    </xf>
    <xf numFmtId="165" fontId="12" fillId="0" borderId="0" xfId="0" applyNumberFormat="1" applyFont="1"/>
    <xf numFmtId="0" fontId="0" fillId="0" borderId="0" xfId="0"/>
    <xf numFmtId="0" fontId="5" fillId="0" borderId="0" xfId="0" applyFont="1" applyAlignment="1">
      <alignment wrapText="1"/>
    </xf>
    <xf numFmtId="3" fontId="5" fillId="0" borderId="0" xfId="0" applyNumberFormat="1" applyFont="1"/>
    <xf numFmtId="0" fontId="4" fillId="0" borderId="0" xfId="0" applyFont="1" applyAlignment="1">
      <alignment horizontal="center"/>
    </xf>
    <xf numFmtId="165" fontId="14" fillId="0" borderId="0" xfId="0" applyNumberFormat="1" applyFont="1"/>
    <xf numFmtId="165" fontId="0" fillId="0" borderId="0" xfId="0" applyNumberFormat="1"/>
    <xf numFmtId="0" fontId="12" fillId="0" borderId="0" xfId="6"/>
    <xf numFmtId="3" fontId="12" fillId="0" borderId="0" xfId="6" applyNumberFormat="1"/>
    <xf numFmtId="3" fontId="14" fillId="0" borderId="0" xfId="6" applyNumberFormat="1" applyFont="1"/>
    <xf numFmtId="0" fontId="12" fillId="0" borderId="0" xfId="6" applyAlignment="1">
      <alignment horizontal="center"/>
    </xf>
    <xf numFmtId="0" fontId="18" fillId="0" borderId="0" xfId="6" applyFont="1" applyAlignment="1">
      <alignment vertical="center"/>
    </xf>
    <xf numFmtId="0" fontId="5" fillId="0" borderId="0" xfId="6" applyFont="1" applyAlignment="1">
      <alignment vertical="center"/>
    </xf>
    <xf numFmtId="0" fontId="18" fillId="5" borderId="43" xfId="6" applyFont="1" applyFill="1" applyBorder="1" applyAlignment="1">
      <alignment horizontal="center" vertical="center" wrapText="1"/>
    </xf>
    <xf numFmtId="0" fontId="5" fillId="0" borderId="48" xfId="6" quotePrefix="1" applyFont="1" applyBorder="1" applyAlignment="1">
      <alignment horizontal="center" vertical="center"/>
    </xf>
    <xf numFmtId="0" fontId="13" fillId="0" borderId="0" xfId="6" applyFont="1" applyAlignment="1">
      <alignment vertical="center"/>
    </xf>
    <xf numFmtId="0" fontId="12" fillId="0" borderId="0" xfId="6" applyFont="1" applyAlignment="1">
      <alignment vertical="center"/>
    </xf>
    <xf numFmtId="0" fontId="22" fillId="5" borderId="43" xfId="6" applyFont="1" applyFill="1" applyBorder="1" applyAlignment="1">
      <alignment horizontal="center" vertical="center"/>
    </xf>
    <xf numFmtId="0" fontId="4" fillId="2" borderId="14" xfId="6" quotePrefix="1" applyFont="1" applyFill="1" applyBorder="1" applyAlignment="1">
      <alignment horizontal="center" vertical="center"/>
    </xf>
    <xf numFmtId="0" fontId="6" fillId="0" borderId="0" xfId="6" applyFont="1" applyAlignment="1">
      <alignment vertical="center"/>
    </xf>
    <xf numFmtId="0" fontId="7" fillId="6" borderId="44" xfId="6" applyFont="1" applyFill="1" applyBorder="1" applyAlignment="1">
      <alignment horizontal="left" vertical="center" wrapText="1" indent="1"/>
    </xf>
    <xf numFmtId="0" fontId="4" fillId="2" borderId="34" xfId="6" quotePrefix="1" applyFont="1" applyFill="1" applyBorder="1" applyAlignment="1">
      <alignment horizontal="center" vertical="center"/>
    </xf>
    <xf numFmtId="0" fontId="4" fillId="0" borderId="51" xfId="6" applyFont="1" applyBorder="1" applyAlignment="1">
      <alignment horizontal="left" vertical="center" wrapText="1" indent="1"/>
    </xf>
    <xf numFmtId="0" fontId="12" fillId="0" borderId="0" xfId="6" applyAlignment="1">
      <alignment vertical="center"/>
    </xf>
    <xf numFmtId="0" fontId="4" fillId="0" borderId="0" xfId="6" applyFont="1" applyAlignment="1">
      <alignment horizontal="center" vertical="center" wrapText="1"/>
    </xf>
    <xf numFmtId="3" fontId="4" fillId="7" borderId="2" xfId="6" applyNumberFormat="1" applyFont="1" applyFill="1" applyBorder="1" applyAlignment="1">
      <alignment horizontal="center" vertical="center" wrapText="1"/>
    </xf>
    <xf numFmtId="0" fontId="18" fillId="5" borderId="48" xfId="6" applyFont="1" applyFill="1" applyBorder="1" applyAlignment="1">
      <alignment vertical="center" wrapText="1"/>
    </xf>
    <xf numFmtId="0" fontId="4" fillId="0" borderId="54" xfId="6" applyFont="1" applyFill="1" applyBorder="1" applyAlignment="1">
      <alignment horizontal="left" vertical="center" wrapText="1" indent="1"/>
    </xf>
    <xf numFmtId="0" fontId="4" fillId="0" borderId="0" xfId="0" applyFont="1" applyBorder="1" applyAlignment="1">
      <alignment vertical="center"/>
    </xf>
    <xf numFmtId="0" fontId="13" fillId="2" borderId="0" xfId="0" applyFont="1" applyFill="1" applyBorder="1" applyAlignment="1">
      <alignment horizontal="center" vertical="center"/>
    </xf>
    <xf numFmtId="4" fontId="13" fillId="2" borderId="0" xfId="0" applyNumberFormat="1" applyFont="1" applyFill="1" applyBorder="1" applyAlignment="1">
      <alignment horizontal="right" vertical="center"/>
    </xf>
    <xf numFmtId="165" fontId="13" fillId="2" borderId="0" xfId="0" applyNumberFormat="1" applyFont="1" applyFill="1" applyBorder="1" applyAlignment="1">
      <alignment horizontal="right" vertical="center"/>
    </xf>
    <xf numFmtId="3" fontId="13" fillId="2" borderId="0" xfId="0" applyNumberFormat="1" applyFont="1" applyFill="1" applyBorder="1" applyAlignment="1">
      <alignment vertical="center"/>
    </xf>
    <xf numFmtId="3" fontId="23" fillId="0" borderId="0" xfId="6" applyNumberFormat="1" applyFont="1" applyFill="1" applyAlignment="1">
      <alignment horizontal="right"/>
    </xf>
    <xf numFmtId="0" fontId="4" fillId="0" borderId="49" xfId="6" applyFont="1" applyBorder="1" applyAlignment="1">
      <alignment horizontal="left" vertical="center" wrapText="1" indent="1"/>
    </xf>
    <xf numFmtId="0" fontId="18" fillId="4" borderId="19" xfId="6" applyFont="1" applyFill="1" applyBorder="1" applyAlignment="1">
      <alignment horizontal="center" vertical="center" wrapText="1"/>
    </xf>
    <xf numFmtId="0" fontId="20" fillId="0" borderId="17" xfId="6" applyFont="1" applyFill="1" applyBorder="1" applyAlignment="1">
      <alignment vertical="center" wrapText="1"/>
    </xf>
    <xf numFmtId="3" fontId="18" fillId="2" borderId="0" xfId="6" applyNumberFormat="1" applyFont="1" applyFill="1" applyBorder="1" applyAlignment="1">
      <alignment horizontal="right" vertical="center" wrapText="1" indent="1"/>
    </xf>
    <xf numFmtId="0" fontId="18" fillId="2" borderId="0" xfId="6" applyFont="1" applyFill="1" applyBorder="1" applyAlignment="1">
      <alignment horizontal="left" vertical="center" wrapText="1" indent="1"/>
    </xf>
    <xf numFmtId="3" fontId="8" fillId="0" borderId="23" xfId="6" applyNumberFormat="1" applyFont="1" applyBorder="1" applyAlignment="1">
      <alignment horizontal="center" vertical="center" wrapText="1"/>
    </xf>
    <xf numFmtId="3" fontId="9" fillId="0" borderId="23" xfId="6" applyNumberFormat="1" applyFont="1" applyBorder="1" applyAlignment="1">
      <alignment horizontal="center" vertical="center" wrapText="1"/>
    </xf>
    <xf numFmtId="0" fontId="20" fillId="0" borderId="0" xfId="6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horizontal="center" vertical="center" wrapText="1"/>
    </xf>
    <xf numFmtId="0" fontId="18" fillId="5" borderId="16" xfId="6" applyFont="1" applyFill="1" applyBorder="1" applyAlignment="1">
      <alignment horizontal="center" vertical="center"/>
    </xf>
    <xf numFmtId="0" fontId="18" fillId="5" borderId="44" xfId="6" applyFont="1" applyFill="1" applyBorder="1" applyAlignment="1">
      <alignment horizontal="left" vertical="center" wrapText="1" indent="1"/>
    </xf>
    <xf numFmtId="0" fontId="18" fillId="5" borderId="47" xfId="6" applyFont="1" applyFill="1" applyBorder="1" applyAlignment="1">
      <alignment horizontal="left" vertical="center" wrapText="1" indent="1"/>
    </xf>
    <xf numFmtId="0" fontId="4" fillId="0" borderId="51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indent="1"/>
    </xf>
    <xf numFmtId="0" fontId="4" fillId="0" borderId="57" xfId="6" applyFont="1" applyFill="1" applyBorder="1" applyAlignment="1">
      <alignment horizontal="left" vertical="center" indent="1"/>
    </xf>
    <xf numFmtId="0" fontId="4" fillId="0" borderId="55" xfId="6" applyFont="1" applyFill="1" applyBorder="1" applyAlignment="1">
      <alignment horizontal="left" vertical="center" wrapText="1" indent="1"/>
    </xf>
    <xf numFmtId="0" fontId="13" fillId="0" borderId="0" xfId="6" applyFont="1" applyFill="1" applyAlignment="1">
      <alignment vertical="center"/>
    </xf>
    <xf numFmtId="3" fontId="26" fillId="0" borderId="5" xfId="6" applyNumberFormat="1" applyFont="1" applyFill="1" applyBorder="1" applyAlignment="1">
      <alignment horizontal="right" vertical="center" indent="1"/>
    </xf>
    <xf numFmtId="3" fontId="26" fillId="0" borderId="31" xfId="6" applyNumberFormat="1" applyFont="1" applyFill="1" applyBorder="1" applyAlignment="1">
      <alignment horizontal="right" vertical="center" indent="1"/>
    </xf>
    <xf numFmtId="3" fontId="26" fillId="2" borderId="31" xfId="6" applyNumberFormat="1" applyFont="1" applyFill="1" applyBorder="1" applyAlignment="1">
      <alignment horizontal="right" vertical="center" indent="1"/>
    </xf>
    <xf numFmtId="3" fontId="25" fillId="5" borderId="46" xfId="6" applyNumberFormat="1" applyFont="1" applyFill="1" applyBorder="1" applyAlignment="1">
      <alignment horizontal="right" vertical="center" wrapText="1" indent="1"/>
    </xf>
    <xf numFmtId="3" fontId="25" fillId="5" borderId="45" xfId="6" applyNumberFormat="1" applyFont="1" applyFill="1" applyBorder="1" applyAlignment="1">
      <alignment horizontal="right" vertical="center" wrapText="1" indent="1"/>
    </xf>
    <xf numFmtId="3" fontId="26" fillId="0" borderId="31" xfId="6" applyNumberFormat="1" applyFont="1" applyBorder="1" applyAlignment="1">
      <alignment horizontal="right" vertical="center" indent="1"/>
    </xf>
    <xf numFmtId="3" fontId="26" fillId="0" borderId="37" xfId="6" applyNumberFormat="1" applyFont="1" applyBorder="1" applyAlignment="1">
      <alignment horizontal="right" vertical="center" indent="1"/>
    </xf>
    <xf numFmtId="3" fontId="26" fillId="2" borderId="7" xfId="6" applyNumberFormat="1" applyFont="1" applyFill="1" applyBorder="1" applyAlignment="1">
      <alignment horizontal="right" vertical="center" indent="1"/>
    </xf>
    <xf numFmtId="3" fontId="26" fillId="0" borderId="46" xfId="6" applyNumberFormat="1" applyFont="1" applyBorder="1" applyAlignment="1">
      <alignment horizontal="right" vertical="center" indent="1"/>
    </xf>
    <xf numFmtId="3" fontId="25" fillId="6" borderId="9" xfId="6" applyNumberFormat="1" applyFont="1" applyFill="1" applyBorder="1" applyAlignment="1">
      <alignment horizontal="right" vertical="center" indent="1"/>
    </xf>
    <xf numFmtId="3" fontId="26" fillId="2" borderId="33" xfId="6" applyNumberFormat="1" applyFont="1" applyFill="1" applyBorder="1" applyAlignment="1">
      <alignment horizontal="right" vertical="center" indent="1"/>
    </xf>
    <xf numFmtId="3" fontId="26" fillId="0" borderId="33" xfId="6" applyNumberFormat="1" applyFont="1" applyBorder="1" applyAlignment="1">
      <alignment horizontal="right" vertical="center" indent="1"/>
    </xf>
    <xf numFmtId="3" fontId="26" fillId="0" borderId="39" xfId="6" applyNumberFormat="1" applyFont="1" applyBorder="1" applyAlignment="1">
      <alignment horizontal="right" vertical="center" indent="1"/>
    </xf>
    <xf numFmtId="3" fontId="25" fillId="5" borderId="8" xfId="6" applyNumberFormat="1" applyFont="1" applyFill="1" applyBorder="1" applyAlignment="1">
      <alignment horizontal="right" vertical="center" indent="1"/>
    </xf>
    <xf numFmtId="3" fontId="25" fillId="5" borderId="12" xfId="6" applyNumberFormat="1" applyFont="1" applyFill="1" applyBorder="1" applyAlignment="1">
      <alignment horizontal="right" vertical="center" indent="1"/>
    </xf>
    <xf numFmtId="3" fontId="25" fillId="5" borderId="9" xfId="6" applyNumberFormat="1" applyFont="1" applyFill="1" applyBorder="1" applyAlignment="1">
      <alignment horizontal="right" vertical="center" indent="1"/>
    </xf>
    <xf numFmtId="3" fontId="25" fillId="5" borderId="13" xfId="6" applyNumberFormat="1" applyFont="1" applyFill="1" applyBorder="1" applyAlignment="1">
      <alignment horizontal="right" vertical="center" indent="1"/>
    </xf>
    <xf numFmtId="3" fontId="26" fillId="0" borderId="7" xfId="6" applyNumberFormat="1" applyFont="1" applyFill="1" applyBorder="1" applyAlignment="1">
      <alignment horizontal="right" vertical="center" indent="1"/>
    </xf>
    <xf numFmtId="3" fontId="26" fillId="2" borderId="23" xfId="6" applyNumberFormat="1" applyFont="1" applyFill="1" applyBorder="1" applyAlignment="1">
      <alignment horizontal="right" vertical="center" indent="1"/>
    </xf>
    <xf numFmtId="3" fontId="25" fillId="4" borderId="9" xfId="6" applyNumberFormat="1" applyFont="1" applyFill="1" applyBorder="1" applyAlignment="1">
      <alignment horizontal="right" vertical="center" wrapText="1" indent="1"/>
    </xf>
    <xf numFmtId="3" fontId="25" fillId="4" borderId="13" xfId="6" applyNumberFormat="1" applyFont="1" applyFill="1" applyBorder="1" applyAlignment="1">
      <alignment horizontal="right" vertical="center" wrapText="1" indent="1"/>
    </xf>
    <xf numFmtId="3" fontId="26" fillId="0" borderId="38" xfId="6" applyNumberFormat="1" applyFont="1" applyFill="1" applyBorder="1" applyAlignment="1">
      <alignment horizontal="right" vertical="center" indent="1"/>
    </xf>
    <xf numFmtId="3" fontId="26" fillId="0" borderId="28" xfId="6" applyNumberFormat="1" applyFont="1" applyFill="1" applyBorder="1" applyAlignment="1">
      <alignment horizontal="right" vertical="center" indent="1"/>
    </xf>
    <xf numFmtId="3" fontId="26" fillId="0" borderId="37" xfId="6" applyNumberFormat="1" applyFont="1" applyFill="1" applyBorder="1" applyAlignment="1">
      <alignment horizontal="right" vertical="center" indent="1"/>
    </xf>
    <xf numFmtId="3" fontId="26" fillId="0" borderId="32" xfId="6" applyNumberFormat="1" applyFont="1" applyFill="1" applyBorder="1" applyAlignment="1">
      <alignment horizontal="right" vertical="center" indent="1"/>
    </xf>
    <xf numFmtId="3" fontId="26" fillId="2" borderId="8" xfId="6" applyNumberFormat="1" applyFont="1" applyFill="1" applyBorder="1" applyAlignment="1">
      <alignment horizontal="right" vertical="center" indent="1"/>
    </xf>
    <xf numFmtId="3" fontId="26" fillId="2" borderId="12" xfId="6" applyNumberFormat="1" applyFont="1" applyFill="1" applyBorder="1" applyAlignment="1">
      <alignment horizontal="right" vertical="center" indent="1"/>
    </xf>
    <xf numFmtId="3" fontId="26" fillId="2" borderId="37" xfId="6" applyNumberFormat="1" applyFont="1" applyFill="1" applyBorder="1" applyAlignment="1">
      <alignment horizontal="right" vertical="center" indent="1"/>
    </xf>
    <xf numFmtId="3" fontId="26" fillId="2" borderId="32" xfId="6" applyNumberFormat="1" applyFont="1" applyFill="1" applyBorder="1" applyAlignment="1">
      <alignment horizontal="right" vertical="center" indent="1"/>
    </xf>
    <xf numFmtId="3" fontId="26" fillId="0" borderId="35" xfId="6" applyNumberFormat="1" applyFont="1" applyFill="1" applyBorder="1" applyAlignment="1">
      <alignment horizontal="right" vertical="center" indent="1"/>
    </xf>
    <xf numFmtId="3" fontId="26" fillId="0" borderId="29" xfId="6" applyNumberFormat="1" applyFont="1" applyFill="1" applyBorder="1" applyAlignment="1">
      <alignment horizontal="right" vertical="center" indent="1"/>
    </xf>
    <xf numFmtId="3" fontId="26" fillId="0" borderId="36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Fill="1" applyBorder="1" applyAlignment="1">
      <alignment horizontal="right" vertical="center" indent="1"/>
    </xf>
    <xf numFmtId="3" fontId="26" fillId="0" borderId="46" xfId="6" applyNumberFormat="1" applyFont="1" applyFill="1" applyBorder="1" applyAlignment="1">
      <alignment horizontal="right" vertical="center" indent="1"/>
    </xf>
    <xf numFmtId="3" fontId="26" fillId="0" borderId="45" xfId="6" applyNumberFormat="1" applyFont="1" applyFill="1" applyBorder="1" applyAlignment="1">
      <alignment horizontal="right" vertical="center" indent="1"/>
    </xf>
    <xf numFmtId="3" fontId="26" fillId="0" borderId="8" xfId="6" applyNumberFormat="1" applyFont="1" applyBorder="1" applyAlignment="1">
      <alignment horizontal="right" vertical="center" indent="1"/>
    </xf>
    <xf numFmtId="3" fontId="7" fillId="9" borderId="19" xfId="6" applyNumberFormat="1" applyFont="1" applyFill="1" applyBorder="1" applyAlignment="1">
      <alignment horizontal="center" vertical="center" wrapText="1"/>
    </xf>
    <xf numFmtId="0" fontId="4" fillId="0" borderId="59" xfId="6" applyFont="1" applyFill="1" applyBorder="1" applyAlignment="1">
      <alignment horizontal="left" vertical="center" indent="1"/>
    </xf>
    <xf numFmtId="3" fontId="7" fillId="0" borderId="40" xfId="6" applyNumberFormat="1" applyFont="1" applyFill="1" applyBorder="1" applyAlignment="1">
      <alignment horizontal="center" vertical="center" wrapText="1"/>
    </xf>
    <xf numFmtId="3" fontId="7" fillId="0" borderId="34" xfId="6" applyNumberFormat="1" applyFont="1" applyFill="1" applyBorder="1" applyAlignment="1">
      <alignment horizontal="center" vertical="center" wrapText="1"/>
    </xf>
    <xf numFmtId="0" fontId="5" fillId="0" borderId="52" xfId="6" quotePrefix="1" applyFont="1" applyBorder="1" applyAlignment="1">
      <alignment horizontal="center" vertical="center"/>
    </xf>
    <xf numFmtId="0" fontId="4" fillId="0" borderId="47" xfId="6" applyFont="1" applyFill="1" applyBorder="1" applyAlignment="1">
      <alignment horizontal="left" vertical="center" wrapText="1" indent="1"/>
    </xf>
    <xf numFmtId="49" fontId="4" fillId="0" borderId="52" xfId="6" applyNumberFormat="1" applyFont="1" applyFill="1" applyBorder="1" applyAlignment="1">
      <alignment horizontal="center" vertical="center"/>
    </xf>
    <xf numFmtId="49" fontId="4" fillId="0" borderId="15" xfId="6" applyNumberFormat="1" applyFont="1" applyFill="1" applyBorder="1" applyAlignment="1">
      <alignment horizontal="center" vertical="center"/>
    </xf>
    <xf numFmtId="49" fontId="4" fillId="0" borderId="64" xfId="6" applyNumberFormat="1" applyFont="1" applyFill="1" applyBorder="1" applyAlignment="1">
      <alignment horizontal="center" vertical="center"/>
    </xf>
    <xf numFmtId="49" fontId="4" fillId="0" borderId="60" xfId="6" applyNumberFormat="1" applyFont="1" applyFill="1" applyBorder="1" applyAlignment="1">
      <alignment horizontal="center" vertical="center"/>
    </xf>
    <xf numFmtId="49" fontId="7" fillId="6" borderId="43" xfId="6" applyNumberFormat="1" applyFont="1" applyFill="1" applyBorder="1" applyAlignment="1">
      <alignment horizontal="center" vertical="center"/>
    </xf>
    <xf numFmtId="3" fontId="26" fillId="0" borderId="42" xfId="6" applyNumberFormat="1" applyFont="1" applyFill="1" applyBorder="1" applyAlignment="1">
      <alignment horizontal="right" vertical="center" indent="1"/>
    </xf>
    <xf numFmtId="3" fontId="26" fillId="0" borderId="23" xfId="6" applyNumberFormat="1" applyFont="1" applyFill="1" applyBorder="1" applyAlignment="1">
      <alignment horizontal="right" vertical="center" indent="1"/>
    </xf>
    <xf numFmtId="3" fontId="18" fillId="5" borderId="19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vertical="center" wrapText="1"/>
    </xf>
    <xf numFmtId="3" fontId="7" fillId="0" borderId="19" xfId="6" applyNumberFormat="1" applyFont="1" applyFill="1" applyBorder="1" applyAlignment="1">
      <alignment vertical="center" wrapText="1"/>
    </xf>
    <xf numFmtId="49" fontId="4" fillId="0" borderId="43" xfId="6" applyNumberFormat="1" applyFont="1" applyFill="1" applyBorder="1" applyAlignment="1">
      <alignment horizontal="center" vertical="center"/>
    </xf>
    <xf numFmtId="0" fontId="4" fillId="0" borderId="44" xfId="6" applyFont="1" applyFill="1" applyBorder="1" applyAlignment="1">
      <alignment horizontal="left" vertical="center" indent="1"/>
    </xf>
    <xf numFmtId="3" fontId="26" fillId="0" borderId="9" xfId="6" applyNumberFormat="1" applyFont="1" applyFill="1" applyBorder="1" applyAlignment="1">
      <alignment horizontal="right" vertical="center" indent="1"/>
    </xf>
    <xf numFmtId="3" fontId="26" fillId="0" borderId="13" xfId="6" applyNumberFormat="1" applyFont="1" applyFill="1" applyBorder="1" applyAlignment="1">
      <alignment horizontal="right" vertical="center" indent="1"/>
    </xf>
    <xf numFmtId="3" fontId="26" fillId="0" borderId="58" xfId="6" applyNumberFormat="1" applyFont="1" applyFill="1" applyBorder="1" applyAlignment="1">
      <alignment horizontal="right" vertical="center" indent="1"/>
    </xf>
    <xf numFmtId="3" fontId="24" fillId="0" borderId="0" xfId="6" applyNumberFormat="1" applyFont="1" applyBorder="1" applyAlignment="1">
      <alignment vertical="top"/>
    </xf>
    <xf numFmtId="3" fontId="7" fillId="0" borderId="41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 wrapText="1"/>
    </xf>
    <xf numFmtId="0" fontId="7" fillId="0" borderId="0" xfId="0" applyFont="1" applyFill="1" applyAlignment="1">
      <alignment vertical="center"/>
    </xf>
    <xf numFmtId="0" fontId="0" fillId="0" borderId="0" xfId="0" applyFill="1"/>
    <xf numFmtId="3" fontId="8" fillId="0" borderId="23" xfId="6" applyNumberFormat="1" applyFont="1" applyFill="1" applyBorder="1" applyAlignment="1">
      <alignment horizontal="center" vertical="center" wrapText="1"/>
    </xf>
    <xf numFmtId="3" fontId="7" fillId="0" borderId="19" xfId="6" applyNumberFormat="1" applyFont="1" applyBorder="1" applyAlignment="1">
      <alignment horizontal="center" vertical="center" wrapText="1"/>
    </xf>
    <xf numFmtId="3" fontId="7" fillId="5" borderId="3" xfId="6" applyNumberFormat="1" applyFont="1" applyFill="1" applyBorder="1" applyAlignment="1">
      <alignment horizontal="center" vertical="center" wrapText="1"/>
    </xf>
    <xf numFmtId="3" fontId="7" fillId="5" borderId="19" xfId="6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left"/>
    </xf>
    <xf numFmtId="0" fontId="18" fillId="5" borderId="3" xfId="0" quotePrefix="1" applyFont="1" applyFill="1" applyBorder="1" applyAlignment="1">
      <alignment horizontal="center" vertical="center"/>
    </xf>
    <xf numFmtId="3" fontId="18" fillId="5" borderId="3" xfId="0" applyNumberFormat="1" applyFont="1" applyFill="1" applyBorder="1" applyAlignment="1">
      <alignment horizontal="left" vertical="center" wrapText="1" indent="1"/>
    </xf>
    <xf numFmtId="3" fontId="20" fillId="0" borderId="63" xfId="0" applyNumberFormat="1" applyFont="1" applyBorder="1" applyAlignment="1">
      <alignment horizontal="center" vertical="center" wrapText="1"/>
    </xf>
    <xf numFmtId="3" fontId="18" fillId="0" borderId="22" xfId="0" applyNumberFormat="1" applyFont="1" applyFill="1" applyBorder="1" applyAlignment="1">
      <alignment horizontal="center" vertical="center" wrapText="1"/>
    </xf>
    <xf numFmtId="0" fontId="18" fillId="7" borderId="19" xfId="0" quotePrefix="1" applyFont="1" applyFill="1" applyBorder="1" applyAlignment="1">
      <alignment horizontal="center" vertical="center"/>
    </xf>
    <xf numFmtId="3" fontId="18" fillId="7" borderId="26" xfId="0" applyNumberFormat="1" applyFont="1" applyFill="1" applyBorder="1" applyAlignment="1">
      <alignment horizontal="center" vertical="center" wrapText="1"/>
    </xf>
    <xf numFmtId="3" fontId="18" fillId="3" borderId="21" xfId="0" applyNumberFormat="1" applyFont="1" applyFill="1" applyBorder="1" applyAlignment="1">
      <alignment vertical="center"/>
    </xf>
    <xf numFmtId="0" fontId="4" fillId="0" borderId="16" xfId="6" quotePrefix="1" applyFont="1" applyFill="1" applyBorder="1" applyAlignment="1">
      <alignment horizontal="center" vertical="center"/>
    </xf>
    <xf numFmtId="3" fontId="4" fillId="0" borderId="54" xfId="6" applyNumberFormat="1" applyFont="1" applyFill="1" applyBorder="1" applyAlignment="1">
      <alignment horizontal="left" vertical="center" indent="1"/>
    </xf>
    <xf numFmtId="3" fontId="26" fillId="0" borderId="12" xfId="6" applyNumberFormat="1" applyFont="1" applyFill="1" applyBorder="1" applyAlignment="1">
      <alignment horizontal="right" vertical="center" indent="1"/>
    </xf>
    <xf numFmtId="0" fontId="4" fillId="0" borderId="54" xfId="6" applyFont="1" applyFill="1" applyBorder="1" applyAlignment="1">
      <alignment horizontal="left" vertical="center" indent="1"/>
    </xf>
    <xf numFmtId="0" fontId="4" fillId="0" borderId="3" xfId="6" quotePrefix="1" applyFont="1" applyFill="1" applyBorder="1" applyAlignment="1">
      <alignment horizontal="center" vertical="center"/>
    </xf>
    <xf numFmtId="0" fontId="4" fillId="0" borderId="43" xfId="6" quotePrefix="1" applyFont="1" applyFill="1" applyBorder="1" applyAlignment="1">
      <alignment horizontal="center" vertical="center"/>
    </xf>
    <xf numFmtId="0" fontId="4" fillId="0" borderId="16" xfId="6" applyFont="1" applyFill="1" applyBorder="1" applyAlignment="1">
      <alignment horizontal="center" vertical="center"/>
    </xf>
    <xf numFmtId="0" fontId="4" fillId="0" borderId="43" xfId="6" applyFont="1" applyFill="1" applyBorder="1" applyAlignment="1">
      <alignment horizontal="center" vertical="center" wrapText="1"/>
    </xf>
    <xf numFmtId="0" fontId="4" fillId="0" borderId="44" xfId="6" applyFont="1" applyFill="1" applyBorder="1" applyAlignment="1">
      <alignment horizontal="left" vertical="center" wrapText="1" indent="1"/>
    </xf>
    <xf numFmtId="0" fontId="20" fillId="10" borderId="3" xfId="0" quotePrefix="1" applyFont="1" applyFill="1" applyBorder="1" applyAlignment="1">
      <alignment horizontal="center" vertical="center"/>
    </xf>
    <xf numFmtId="3" fontId="20" fillId="10" borderId="3" xfId="0" applyNumberFormat="1" applyFont="1" applyFill="1" applyBorder="1" applyAlignment="1">
      <alignment horizontal="left" vertical="center" wrapText="1" indent="1"/>
    </xf>
    <xf numFmtId="0" fontId="20" fillId="10" borderId="3" xfId="0" applyFont="1" applyFill="1" applyBorder="1" applyAlignment="1">
      <alignment horizontal="left" vertical="center" indent="1"/>
    </xf>
    <xf numFmtId="0" fontId="20" fillId="10" borderId="19" xfId="0" applyFont="1" applyFill="1" applyBorder="1" applyAlignment="1">
      <alignment horizontal="center" vertical="center"/>
    </xf>
    <xf numFmtId="49" fontId="20" fillId="10" borderId="1" xfId="0" applyNumberFormat="1" applyFont="1" applyFill="1" applyBorder="1" applyAlignment="1">
      <alignment horizontal="center" vertical="center"/>
    </xf>
    <xf numFmtId="0" fontId="20" fillId="10" borderId="1" xfId="0" applyFont="1" applyFill="1" applyBorder="1" applyAlignment="1">
      <alignment horizontal="left" vertical="center" wrapText="1" indent="1"/>
    </xf>
    <xf numFmtId="0" fontId="20" fillId="0" borderId="19" xfId="0" applyFont="1" applyFill="1" applyBorder="1" applyAlignment="1">
      <alignment horizontal="center" vertical="center"/>
    </xf>
    <xf numFmtId="0" fontId="20" fillId="0" borderId="3" xfId="0" applyFont="1" applyFill="1" applyBorder="1" applyAlignment="1">
      <alignment horizontal="left" vertical="center" wrapText="1" indent="1"/>
    </xf>
    <xf numFmtId="3" fontId="27" fillId="5" borderId="8" xfId="0" applyNumberFormat="1" applyFont="1" applyFill="1" applyBorder="1" applyAlignment="1">
      <alignment horizontal="right" vertical="center" indent="1"/>
    </xf>
    <xf numFmtId="3" fontId="27" fillId="5" borderId="12" xfId="0" applyNumberFormat="1" applyFont="1" applyFill="1" applyBorder="1" applyAlignment="1">
      <alignment horizontal="right" vertical="center" indent="1"/>
    </xf>
    <xf numFmtId="3" fontId="28" fillId="0" borderId="8" xfId="0" applyNumberFormat="1" applyFont="1" applyFill="1" applyBorder="1" applyAlignment="1">
      <alignment horizontal="right" vertical="center" indent="1"/>
    </xf>
    <xf numFmtId="3" fontId="28" fillId="0" borderId="12" xfId="0" applyNumberFormat="1" applyFont="1" applyFill="1" applyBorder="1" applyAlignment="1">
      <alignment horizontal="right" vertical="center" indent="1"/>
    </xf>
    <xf numFmtId="3" fontId="27" fillId="3" borderId="18" xfId="0" applyNumberFormat="1" applyFont="1" applyFill="1" applyBorder="1" applyAlignment="1">
      <alignment horizontal="right" vertical="center" indent="1"/>
    </xf>
    <xf numFmtId="3" fontId="27" fillId="3" borderId="9" xfId="0" applyNumberFormat="1" applyFont="1" applyFill="1" applyBorder="1" applyAlignment="1">
      <alignment horizontal="right" vertical="center" indent="1"/>
    </xf>
    <xf numFmtId="3" fontId="26" fillId="0" borderId="5" xfId="6" applyNumberFormat="1" applyFont="1" applyBorder="1" applyAlignment="1">
      <alignment horizontal="right" vertical="center" indent="1"/>
    </xf>
    <xf numFmtId="3" fontId="26" fillId="2" borderId="5" xfId="6" applyNumberFormat="1" applyFont="1" applyFill="1" applyBorder="1" applyAlignment="1">
      <alignment horizontal="right" vertical="center" indent="1"/>
    </xf>
    <xf numFmtId="3" fontId="26" fillId="2" borderId="38" xfId="6" applyNumberFormat="1" applyFont="1" applyFill="1" applyBorder="1" applyAlignment="1">
      <alignment horizontal="right" vertical="center" indent="1"/>
    </xf>
    <xf numFmtId="4" fontId="27" fillId="5" borderId="8" xfId="0" applyNumberFormat="1" applyFont="1" applyFill="1" applyBorder="1" applyAlignment="1">
      <alignment horizontal="right" vertical="center" indent="1"/>
    </xf>
    <xf numFmtId="4" fontId="28" fillId="0" borderId="8" xfId="0" applyNumberFormat="1" applyFont="1" applyFill="1" applyBorder="1" applyAlignment="1">
      <alignment horizontal="right" vertical="center" indent="1"/>
    </xf>
    <xf numFmtId="4" fontId="27" fillId="3" borderId="18" xfId="0" applyNumberFormat="1" applyFont="1" applyFill="1" applyBorder="1" applyAlignment="1">
      <alignment horizontal="right" vertical="center" indent="1"/>
    </xf>
    <xf numFmtId="4" fontId="25" fillId="5" borderId="45" xfId="6" applyNumberFormat="1" applyFont="1" applyFill="1" applyBorder="1" applyAlignment="1">
      <alignment horizontal="right" vertical="center" wrapText="1" indent="1"/>
    </xf>
    <xf numFmtId="4" fontId="26" fillId="0" borderId="13" xfId="6" applyNumberFormat="1" applyFont="1" applyFill="1" applyBorder="1" applyAlignment="1">
      <alignment horizontal="right" vertical="center" indent="1"/>
    </xf>
    <xf numFmtId="4" fontId="26" fillId="0" borderId="0" xfId="6" applyNumberFormat="1" applyFont="1" applyFill="1" applyBorder="1" applyAlignment="1">
      <alignment horizontal="right" vertical="center" indent="1"/>
    </xf>
    <xf numFmtId="4" fontId="26" fillId="0" borderId="20" xfId="6" applyNumberFormat="1" applyFont="1" applyFill="1" applyBorder="1" applyAlignment="1">
      <alignment horizontal="right" vertical="center" indent="1"/>
    </xf>
    <xf numFmtId="4" fontId="25" fillId="5" borderId="53" xfId="6" applyNumberFormat="1" applyFont="1" applyFill="1" applyBorder="1" applyAlignment="1">
      <alignment horizontal="right" vertical="center" indent="1"/>
    </xf>
    <xf numFmtId="4" fontId="26" fillId="0" borderId="37" xfId="6" applyNumberFormat="1" applyFont="1" applyBorder="1" applyAlignment="1">
      <alignment horizontal="right" vertical="center" indent="1"/>
    </xf>
    <xf numFmtId="4" fontId="25" fillId="6" borderId="20" xfId="6" applyNumberFormat="1" applyFont="1" applyFill="1" applyBorder="1" applyAlignment="1">
      <alignment horizontal="right" vertical="center" indent="1"/>
    </xf>
    <xf numFmtId="4" fontId="26" fillId="0" borderId="61" xfId="6" applyNumberFormat="1" applyFont="1" applyFill="1" applyBorder="1" applyAlignment="1">
      <alignment horizontal="right" vertical="center" indent="1"/>
    </xf>
    <xf numFmtId="4" fontId="26" fillId="0" borderId="50" xfId="6" applyNumberFormat="1" applyFont="1" applyFill="1" applyBorder="1" applyAlignment="1">
      <alignment horizontal="right" vertical="center" indent="1"/>
    </xf>
    <xf numFmtId="4" fontId="26" fillId="0" borderId="56" xfId="6" applyNumberFormat="1" applyFont="1" applyFill="1" applyBorder="1" applyAlignment="1">
      <alignment horizontal="right" vertical="center" indent="1"/>
    </xf>
    <xf numFmtId="4" fontId="26" fillId="0" borderId="24" xfId="6" applyNumberFormat="1" applyFont="1" applyFill="1" applyBorder="1" applyAlignment="1">
      <alignment horizontal="right" vertical="center" indent="1"/>
    </xf>
    <xf numFmtId="4" fontId="25" fillId="5" borderId="20" xfId="6" applyNumberFormat="1" applyFont="1" applyFill="1" applyBorder="1" applyAlignment="1">
      <alignment horizontal="right" vertical="center" indent="1"/>
    </xf>
    <xf numFmtId="4" fontId="26" fillId="2" borderId="53" xfId="6" applyNumberFormat="1" applyFont="1" applyFill="1" applyBorder="1" applyAlignment="1">
      <alignment horizontal="right" vertical="center" indent="1"/>
    </xf>
    <xf numFmtId="4" fontId="26" fillId="2" borderId="61" xfId="6" applyNumberFormat="1" applyFont="1" applyFill="1" applyBorder="1" applyAlignment="1">
      <alignment horizontal="right" vertical="center" indent="1"/>
    </xf>
    <xf numFmtId="4" fontId="26" fillId="2" borderId="50" xfId="6" applyNumberFormat="1" applyFont="1" applyFill="1" applyBorder="1" applyAlignment="1">
      <alignment horizontal="right" vertical="center" indent="1"/>
    </xf>
    <xf numFmtId="4" fontId="26" fillId="2" borderId="0" xfId="6" applyNumberFormat="1" applyFont="1" applyFill="1" applyBorder="1" applyAlignment="1">
      <alignment horizontal="right" vertical="center" indent="1"/>
    </xf>
    <xf numFmtId="4" fontId="25" fillId="4" borderId="20" xfId="6" applyNumberFormat="1" applyFont="1" applyFill="1" applyBorder="1" applyAlignment="1">
      <alignment horizontal="right" vertical="center" wrapText="1" indent="1"/>
    </xf>
    <xf numFmtId="4" fontId="26" fillId="0" borderId="53" xfId="6" applyNumberFormat="1" applyFont="1" applyFill="1" applyBorder="1" applyAlignment="1">
      <alignment horizontal="right" vertical="center" indent="1"/>
    </xf>
    <xf numFmtId="3" fontId="28" fillId="0" borderId="9" xfId="0" applyNumberFormat="1" applyFont="1" applyFill="1" applyBorder="1" applyAlignment="1">
      <alignment horizontal="right" vertical="center" indent="1"/>
    </xf>
    <xf numFmtId="3" fontId="28" fillId="0" borderId="65" xfId="0" applyNumberFormat="1" applyFont="1" applyFill="1" applyBorder="1" applyAlignment="1">
      <alignment horizontal="right" vertical="center" indent="1"/>
    </xf>
    <xf numFmtId="4" fontId="28" fillId="0" borderId="4" xfId="0" applyNumberFormat="1" applyFont="1" applyFill="1" applyBorder="1" applyAlignment="1">
      <alignment horizontal="right" vertical="center" indent="1"/>
    </xf>
    <xf numFmtId="3" fontId="28" fillId="0" borderId="4" xfId="0" applyNumberFormat="1" applyFont="1" applyFill="1" applyBorder="1" applyAlignment="1">
      <alignment horizontal="right" vertical="center" indent="1"/>
    </xf>
    <xf numFmtId="4" fontId="26" fillId="0" borderId="11" xfId="6" applyNumberFormat="1" applyFont="1" applyFill="1" applyBorder="1" applyAlignment="1">
      <alignment horizontal="right" vertical="center" indent="1"/>
    </xf>
    <xf numFmtId="3" fontId="26" fillId="0" borderId="30" xfId="6" applyNumberFormat="1" applyFont="1" applyFill="1" applyBorder="1" applyAlignment="1">
      <alignment horizontal="right" vertical="center" indent="1"/>
    </xf>
    <xf numFmtId="4" fontId="27" fillId="7" borderId="9" xfId="0" applyNumberFormat="1" applyFont="1" applyFill="1" applyBorder="1" applyAlignment="1">
      <alignment horizontal="right" vertical="center" indent="1"/>
    </xf>
    <xf numFmtId="3" fontId="27" fillId="7" borderId="9" xfId="0" applyNumberFormat="1" applyFont="1" applyFill="1" applyBorder="1" applyAlignment="1">
      <alignment horizontal="right" vertical="center" indent="1"/>
    </xf>
    <xf numFmtId="3" fontId="27" fillId="7" borderId="13" xfId="0" applyNumberFormat="1" applyFont="1" applyFill="1" applyBorder="1" applyAlignment="1">
      <alignment horizontal="right" vertical="center" indent="1"/>
    </xf>
    <xf numFmtId="3" fontId="18" fillId="7" borderId="19" xfId="0" applyNumberFormat="1" applyFont="1" applyFill="1" applyBorder="1" applyAlignment="1">
      <alignment horizontal="left" vertical="center" wrapText="1" indent="1"/>
    </xf>
    <xf numFmtId="4" fontId="25" fillId="7" borderId="53" xfId="6" applyNumberFormat="1" applyFont="1" applyFill="1" applyBorder="1" applyAlignment="1">
      <alignment horizontal="right" vertical="center" indent="1"/>
    </xf>
    <xf numFmtId="3" fontId="25" fillId="7" borderId="8" xfId="6" applyNumberFormat="1" applyFont="1" applyFill="1" applyBorder="1" applyAlignment="1">
      <alignment horizontal="right" vertical="center" indent="1"/>
    </xf>
    <xf numFmtId="3" fontId="25" fillId="7" borderId="9" xfId="6" applyNumberFormat="1" applyFont="1" applyFill="1" applyBorder="1" applyAlignment="1">
      <alignment horizontal="right" vertical="center" indent="1"/>
    </xf>
    <xf numFmtId="0" fontId="18" fillId="7" borderId="44" xfId="6" applyFont="1" applyFill="1" applyBorder="1" applyAlignment="1">
      <alignment horizontal="left" vertical="center" indent="1"/>
    </xf>
    <xf numFmtId="0" fontId="13" fillId="7" borderId="54" xfId="6" applyFont="1" applyFill="1" applyBorder="1" applyAlignment="1">
      <alignment horizontal="left" vertical="center" wrapText="1" indent="1"/>
    </xf>
    <xf numFmtId="0" fontId="20" fillId="0" borderId="3" xfId="0" quotePrefix="1" applyFont="1" applyFill="1" applyBorder="1" applyAlignment="1">
      <alignment horizontal="center" vertical="center"/>
    </xf>
    <xf numFmtId="3" fontId="20" fillId="0" borderId="3" xfId="0" applyNumberFormat="1" applyFont="1" applyFill="1" applyBorder="1" applyAlignment="1">
      <alignment horizontal="left" vertical="center" indent="1"/>
    </xf>
    <xf numFmtId="3" fontId="20" fillId="0" borderId="3" xfId="0" applyNumberFormat="1" applyFont="1" applyFill="1" applyBorder="1" applyAlignment="1">
      <alignment horizontal="left" vertical="center" wrapText="1" indent="1"/>
    </xf>
    <xf numFmtId="0" fontId="20" fillId="0" borderId="3" xfId="0" applyFont="1" applyFill="1" applyBorder="1" applyAlignment="1">
      <alignment horizontal="left" vertical="center" indent="1"/>
    </xf>
    <xf numFmtId="168" fontId="20" fillId="0" borderId="17" xfId="7" applyNumberFormat="1" applyFont="1" applyFill="1" applyBorder="1" applyAlignment="1">
      <alignment vertical="center" wrapText="1"/>
    </xf>
    <xf numFmtId="4" fontId="16" fillId="0" borderId="0" xfId="0" applyNumberFormat="1" applyFont="1"/>
    <xf numFmtId="3" fontId="26" fillId="0" borderId="65" xfId="6" applyNumberFormat="1" applyFont="1" applyFill="1" applyBorder="1" applyAlignment="1">
      <alignment horizontal="right" vertical="center" indent="1"/>
    </xf>
    <xf numFmtId="3" fontId="24" fillId="0" borderId="0" xfId="6" applyNumberFormat="1" applyFont="1" applyFill="1" applyAlignment="1">
      <alignment horizontal="right"/>
    </xf>
    <xf numFmtId="0" fontId="18" fillId="3" borderId="19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3" fontId="4" fillId="0" borderId="7" xfId="0" applyNumberFormat="1" applyFont="1" applyBorder="1" applyAlignment="1">
      <alignment horizontal="center" vertical="center" wrapText="1"/>
    </xf>
    <xf numFmtId="3" fontId="4" fillId="0" borderId="17" xfId="0" applyNumberFormat="1" applyFont="1" applyBorder="1" applyAlignment="1">
      <alignment horizontal="center" vertical="center" wrapText="1"/>
    </xf>
    <xf numFmtId="3" fontId="4" fillId="0" borderId="24" xfId="0" applyNumberFormat="1" applyFont="1" applyBorder="1" applyAlignment="1">
      <alignment horizontal="center" vertical="center" wrapText="1"/>
    </xf>
    <xf numFmtId="0" fontId="17" fillId="0" borderId="11" xfId="0" applyFont="1" applyBorder="1" applyAlignment="1">
      <alignment horizontal="center" vertical="center" wrapText="1"/>
    </xf>
    <xf numFmtId="0" fontId="17" fillId="0" borderId="23" xfId="0" applyFont="1" applyBorder="1" applyAlignment="1">
      <alignment horizontal="center" vertical="center" wrapText="1"/>
    </xf>
    <xf numFmtId="0" fontId="4" fillId="0" borderId="53" xfId="6" applyFont="1" applyBorder="1" applyAlignment="1">
      <alignment horizontal="left" vertical="center"/>
    </xf>
    <xf numFmtId="3" fontId="4" fillId="0" borderId="4" xfId="6" applyNumberFormat="1" applyFont="1" applyBorder="1" applyAlignment="1">
      <alignment horizontal="center" vertical="center" wrapText="1"/>
    </xf>
    <xf numFmtId="3" fontId="4" fillId="0" borderId="7" xfId="6" applyNumberFormat="1" applyFont="1" applyBorder="1" applyAlignment="1">
      <alignment horizontal="center" vertical="center" wrapText="1"/>
    </xf>
    <xf numFmtId="3" fontId="4" fillId="0" borderId="25" xfId="0" applyNumberFormat="1" applyFont="1" applyBorder="1" applyAlignment="1">
      <alignment horizontal="center" vertical="center" wrapText="1"/>
    </xf>
    <xf numFmtId="3" fontId="4" fillId="0" borderId="26" xfId="0" applyNumberFormat="1" applyFont="1" applyBorder="1" applyAlignment="1">
      <alignment horizontal="center" vertical="center" wrapText="1"/>
    </xf>
    <xf numFmtId="0" fontId="18" fillId="0" borderId="24" xfId="6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/>
    </xf>
    <xf numFmtId="3" fontId="18" fillId="0" borderId="10" xfId="0" applyNumberFormat="1" applyFont="1" applyBorder="1" applyAlignment="1">
      <alignment horizontal="center" vertical="center"/>
    </xf>
    <xf numFmtId="3" fontId="18" fillId="0" borderId="6" xfId="0" applyNumberFormat="1" applyFont="1" applyBorder="1" applyAlignment="1">
      <alignment horizontal="center" vertical="center" wrapText="1"/>
    </xf>
    <xf numFmtId="3" fontId="18" fillId="0" borderId="42" xfId="0" applyNumberFormat="1" applyFont="1" applyBorder="1" applyAlignment="1">
      <alignment horizontal="center" vertical="center" wrapText="1"/>
    </xf>
    <xf numFmtId="3" fontId="18" fillId="0" borderId="10" xfId="0" applyNumberFormat="1" applyFont="1" applyBorder="1" applyAlignment="1">
      <alignment horizontal="center" vertical="center" wrapText="1"/>
    </xf>
    <xf numFmtId="3" fontId="24" fillId="0" borderId="0" xfId="6" applyNumberFormat="1" applyFont="1" applyAlignment="1">
      <alignment horizontal="right"/>
    </xf>
    <xf numFmtId="0" fontId="4" fillId="0" borderId="1" xfId="6" applyFont="1" applyBorder="1" applyAlignment="1">
      <alignment horizontal="center" vertical="center" wrapText="1"/>
    </xf>
    <xf numFmtId="0" fontId="4" fillId="0" borderId="14" xfId="6" applyFont="1" applyBorder="1" applyAlignment="1">
      <alignment horizontal="center" vertical="center" wrapText="1"/>
    </xf>
    <xf numFmtId="0" fontId="17" fillId="0" borderId="62" xfId="6" applyFont="1" applyBorder="1" applyAlignment="1">
      <alignment horizontal="center" vertical="center" wrapText="1"/>
    </xf>
    <xf numFmtId="0" fontId="17" fillId="0" borderId="47" xfId="6" applyFont="1" applyBorder="1" applyAlignment="1">
      <alignment horizontal="center" vertical="center" wrapText="1"/>
    </xf>
    <xf numFmtId="3" fontId="4" fillId="0" borderId="11" xfId="6" applyNumberFormat="1" applyFont="1" applyBorder="1" applyAlignment="1">
      <alignment horizontal="center" vertical="center" wrapText="1"/>
    </xf>
    <xf numFmtId="3" fontId="4" fillId="0" borderId="23" xfId="6" applyNumberFormat="1" applyFont="1" applyBorder="1" applyAlignment="1">
      <alignment horizontal="center" vertical="center" wrapText="1"/>
    </xf>
    <xf numFmtId="3" fontId="4" fillId="0" borderId="1" xfId="6" applyNumberFormat="1" applyFont="1" applyBorder="1" applyAlignment="1">
      <alignment horizontal="center" vertical="center" wrapText="1"/>
    </xf>
    <xf numFmtId="3" fontId="4" fillId="0" borderId="14" xfId="6" applyNumberFormat="1" applyFont="1" applyBorder="1" applyAlignment="1">
      <alignment horizontal="center" vertical="center" wrapText="1"/>
    </xf>
    <xf numFmtId="0" fontId="4" fillId="0" borderId="4" xfId="6" applyFont="1" applyBorder="1" applyAlignment="1">
      <alignment horizontal="center" vertical="center" wrapText="1"/>
    </xf>
    <xf numFmtId="0" fontId="4" fillId="0" borderId="7" xfId="6" applyFont="1" applyBorder="1" applyAlignment="1">
      <alignment horizontal="center" vertical="center" wrapText="1"/>
    </xf>
    <xf numFmtId="3" fontId="7" fillId="0" borderId="1" xfId="6" applyNumberFormat="1" applyFont="1" applyFill="1" applyBorder="1" applyAlignment="1">
      <alignment horizontal="center" vertical="center" wrapText="1"/>
    </xf>
    <xf numFmtId="3" fontId="7" fillId="0" borderId="14" xfId="6" applyNumberFormat="1" applyFont="1" applyFill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 wrapText="1"/>
    </xf>
    <xf numFmtId="3" fontId="7" fillId="0" borderId="2" xfId="6" applyNumberFormat="1" applyFont="1" applyBorder="1" applyAlignment="1">
      <alignment horizontal="center" vertical="center" wrapText="1"/>
    </xf>
    <xf numFmtId="3" fontId="7" fillId="0" borderId="14" xfId="6" applyNumberFormat="1" applyFont="1" applyBorder="1" applyAlignment="1">
      <alignment horizontal="center" vertical="center" wrapText="1"/>
    </xf>
    <xf numFmtId="3" fontId="7" fillId="0" borderId="1" xfId="6" applyNumberFormat="1" applyFont="1" applyBorder="1" applyAlignment="1">
      <alignment horizontal="center" vertical="center"/>
    </xf>
    <xf numFmtId="3" fontId="7" fillId="0" borderId="14" xfId="6" applyNumberFormat="1" applyFont="1" applyBorder="1" applyAlignment="1">
      <alignment horizontal="center" vertical="center"/>
    </xf>
    <xf numFmtId="3" fontId="7" fillId="8" borderId="27" xfId="6" applyNumberFormat="1" applyFont="1" applyFill="1" applyBorder="1" applyAlignment="1">
      <alignment horizontal="center" vertical="center" wrapText="1"/>
    </xf>
    <xf numFmtId="3" fontId="7" fillId="8" borderId="14" xfId="6" applyNumberFormat="1" applyFont="1" applyFill="1" applyBorder="1" applyAlignment="1">
      <alignment horizontal="center" vertical="center" wrapText="1"/>
    </xf>
    <xf numFmtId="0" fontId="18" fillId="4" borderId="43" xfId="6" applyFont="1" applyFill="1" applyBorder="1" applyAlignment="1">
      <alignment horizontal="center" vertical="center" wrapText="1"/>
    </xf>
    <xf numFmtId="0" fontId="18" fillId="4" borderId="18" xfId="6" applyFont="1" applyFill="1" applyBorder="1" applyAlignment="1">
      <alignment horizontal="center" vertical="center" wrapText="1"/>
    </xf>
    <xf numFmtId="3" fontId="18" fillId="0" borderId="1" xfId="6" applyNumberFormat="1" applyFont="1" applyFill="1" applyBorder="1" applyAlignment="1">
      <alignment horizontal="center" vertical="center"/>
    </xf>
    <xf numFmtId="3" fontId="18" fillId="0" borderId="2" xfId="6" applyNumberFormat="1" applyFont="1" applyFill="1" applyBorder="1" applyAlignment="1">
      <alignment horizontal="center" vertical="center"/>
    </xf>
    <xf numFmtId="3" fontId="18" fillId="0" borderId="14" xfId="6" applyNumberFormat="1" applyFont="1" applyFill="1" applyBorder="1" applyAlignment="1">
      <alignment horizontal="center" vertical="center"/>
    </xf>
    <xf numFmtId="3" fontId="7" fillId="0" borderId="2" xfId="6" applyNumberFormat="1" applyFont="1" applyFill="1" applyBorder="1" applyAlignment="1">
      <alignment horizontal="center" vertical="center" wrapText="1"/>
    </xf>
    <xf numFmtId="3" fontId="7" fillId="0" borderId="2" xfId="6" applyNumberFormat="1" applyFont="1" applyFill="1" applyBorder="1" applyAlignment="1">
      <alignment horizontal="center" vertical="center"/>
    </xf>
    <xf numFmtId="3" fontId="7" fillId="0" borderId="14" xfId="6" applyNumberFormat="1" applyFont="1" applyFill="1" applyBorder="1" applyAlignment="1">
      <alignment horizontal="center" vertical="center"/>
    </xf>
    <xf numFmtId="49" fontId="5" fillId="0" borderId="1" xfId="6" quotePrefix="1" applyNumberFormat="1" applyFont="1" applyBorder="1" applyAlignment="1">
      <alignment horizontal="center" vertical="center"/>
    </xf>
    <xf numFmtId="49" fontId="5" fillId="0" borderId="40" xfId="6" quotePrefix="1" applyNumberFormat="1" applyFont="1" applyBorder="1" applyAlignment="1">
      <alignment horizontal="center" vertical="center"/>
    </xf>
    <xf numFmtId="0" fontId="1" fillId="0" borderId="0" xfId="8" applyAlignment="1">
      <alignment horizontal="center"/>
    </xf>
    <xf numFmtId="0" fontId="1" fillId="0" borderId="0" xfId="8"/>
    <xf numFmtId="0" fontId="31" fillId="0" borderId="0" xfId="8" applyFont="1"/>
    <xf numFmtId="0" fontId="32" fillId="0" borderId="0" xfId="8" applyFont="1"/>
    <xf numFmtId="0" fontId="33" fillId="0" borderId="0" xfId="8" applyFont="1" applyAlignment="1">
      <alignment horizontal="right"/>
    </xf>
    <xf numFmtId="0" fontId="34" fillId="0" borderId="0" xfId="8" applyFont="1"/>
    <xf numFmtId="0" fontId="35" fillId="0" borderId="0" xfId="8" applyFont="1"/>
    <xf numFmtId="0" fontId="36" fillId="0" borderId="62" xfId="8" applyFont="1" applyBorder="1" applyAlignment="1">
      <alignment horizontal="center" vertical="center" wrapText="1"/>
    </xf>
    <xf numFmtId="0" fontId="36" fillId="0" borderId="4" xfId="8" applyFont="1" applyBorder="1" applyAlignment="1">
      <alignment horizontal="center" vertical="center" wrapText="1"/>
    </xf>
    <xf numFmtId="0" fontId="36" fillId="0" borderId="8" xfId="8" applyFont="1" applyBorder="1" applyAlignment="1">
      <alignment horizontal="center" vertical="center"/>
    </xf>
    <xf numFmtId="0" fontId="37" fillId="0" borderId="12" xfId="8" applyFont="1" applyBorder="1" applyAlignment="1">
      <alignment horizontal="center" vertical="center" wrapText="1"/>
    </xf>
    <xf numFmtId="0" fontId="36" fillId="0" borderId="53" xfId="8" applyFont="1" applyBorder="1" applyAlignment="1">
      <alignment horizontal="left" vertical="center" wrapText="1"/>
    </xf>
    <xf numFmtId="0" fontId="36" fillId="0" borderId="66" xfId="8" applyFont="1" applyBorder="1" applyAlignment="1">
      <alignment horizontal="left" vertical="center" wrapText="1"/>
    </xf>
    <xf numFmtId="0" fontId="37" fillId="0" borderId="4" xfId="8" applyFont="1" applyBorder="1" applyAlignment="1">
      <alignment horizontal="center" vertical="center" wrapText="1"/>
    </xf>
    <xf numFmtId="0" fontId="38" fillId="0" borderId="53" xfId="8" applyFont="1" applyBorder="1" applyAlignment="1">
      <alignment horizontal="left" vertical="center" wrapText="1"/>
    </xf>
    <xf numFmtId="0" fontId="38" fillId="0" borderId="66" xfId="8" applyFont="1" applyBorder="1" applyAlignment="1">
      <alignment horizontal="left" vertical="center" wrapText="1"/>
    </xf>
    <xf numFmtId="0" fontId="39" fillId="0" borderId="8" xfId="8" applyFont="1" applyBorder="1" applyAlignment="1">
      <alignment horizontal="center" vertical="center" wrapText="1"/>
    </xf>
    <xf numFmtId="0" fontId="39" fillId="0" borderId="4" xfId="8" applyFont="1" applyBorder="1" applyAlignment="1">
      <alignment horizontal="center" vertical="center" wrapText="1"/>
    </xf>
    <xf numFmtId="0" fontId="36" fillId="2" borderId="8" xfId="8" applyFont="1" applyFill="1" applyBorder="1" applyAlignment="1">
      <alignment horizontal="center" vertical="center" wrapText="1"/>
    </xf>
    <xf numFmtId="0" fontId="39" fillId="4" borderId="12" xfId="8" applyFont="1" applyFill="1" applyBorder="1" applyAlignment="1">
      <alignment horizontal="center" vertical="center" wrapText="1"/>
    </xf>
    <xf numFmtId="0" fontId="39" fillId="2" borderId="67" xfId="8" applyFont="1" applyFill="1" applyBorder="1" applyAlignment="1">
      <alignment horizontal="center" vertical="center" wrapText="1"/>
    </xf>
    <xf numFmtId="0" fontId="1" fillId="0" borderId="0" xfId="8" applyAlignment="1">
      <alignment vertical="center"/>
    </xf>
    <xf numFmtId="0" fontId="36" fillId="0" borderId="47" xfId="8" applyFont="1" applyBorder="1" applyAlignment="1">
      <alignment horizontal="center" vertical="center" wrapText="1"/>
    </xf>
    <xf numFmtId="0" fontId="36" fillId="0" borderId="7" xfId="8" applyFont="1" applyBorder="1" applyAlignment="1">
      <alignment horizontal="center" vertical="center" wrapText="1"/>
    </xf>
    <xf numFmtId="0" fontId="36" fillId="0" borderId="35" xfId="8" applyFont="1" applyBorder="1" applyAlignment="1">
      <alignment horizontal="center" vertical="center" wrapText="1"/>
    </xf>
    <xf numFmtId="0" fontId="37" fillId="0" borderId="39" xfId="8" applyFont="1" applyBorder="1" applyAlignment="1">
      <alignment horizontal="center" vertical="center" wrapText="1"/>
    </xf>
    <xf numFmtId="0" fontId="36" fillId="0" borderId="33" xfId="8" applyFont="1" applyBorder="1" applyAlignment="1">
      <alignment horizontal="center" vertical="center" wrapText="1"/>
    </xf>
    <xf numFmtId="0" fontId="37" fillId="0" borderId="7" xfId="8" applyFont="1" applyBorder="1" applyAlignment="1">
      <alignment horizontal="center" vertical="center" wrapText="1"/>
    </xf>
    <xf numFmtId="0" fontId="38" fillId="0" borderId="33" xfId="8" applyFont="1" applyBorder="1" applyAlignment="1">
      <alignment horizontal="center" vertical="center" wrapText="1"/>
    </xf>
    <xf numFmtId="0" fontId="38" fillId="0" borderId="35" xfId="8" applyFont="1" applyBorder="1" applyAlignment="1">
      <alignment horizontal="center" vertical="center" wrapText="1"/>
    </xf>
    <xf numFmtId="0" fontId="40" fillId="0" borderId="35" xfId="8" applyFont="1" applyBorder="1" applyAlignment="1">
      <alignment horizontal="center" vertical="center" wrapText="1"/>
    </xf>
    <xf numFmtId="0" fontId="39" fillId="0" borderId="35" xfId="8" applyFont="1" applyBorder="1" applyAlignment="1">
      <alignment horizontal="center" vertical="center" wrapText="1"/>
    </xf>
    <xf numFmtId="0" fontId="39" fillId="0" borderId="7" xfId="8" applyFont="1" applyBorder="1" applyAlignment="1">
      <alignment horizontal="center" vertical="center" wrapText="1"/>
    </xf>
    <xf numFmtId="0" fontId="39" fillId="4" borderId="29" xfId="8" applyFont="1" applyFill="1" applyBorder="1" applyAlignment="1">
      <alignment horizontal="center" vertical="center" wrapText="1"/>
    </xf>
    <xf numFmtId="0" fontId="39" fillId="2" borderId="36" xfId="8" applyFont="1" applyFill="1" applyBorder="1" applyAlignment="1">
      <alignment horizontal="center" vertical="center" wrapText="1"/>
    </xf>
    <xf numFmtId="0" fontId="1" fillId="0" borderId="0" xfId="8" applyAlignment="1">
      <alignment horizontal="center" vertical="center" wrapText="1"/>
    </xf>
    <xf numFmtId="3" fontId="42" fillId="4" borderId="13" xfId="8" applyNumberFormat="1" applyFont="1" applyFill="1" applyBorder="1" applyAlignment="1">
      <alignment vertical="center"/>
    </xf>
    <xf numFmtId="3" fontId="43" fillId="2" borderId="58" xfId="8" applyNumberFormat="1" applyFont="1" applyFill="1" applyBorder="1" applyAlignment="1">
      <alignment vertical="center"/>
    </xf>
    <xf numFmtId="0" fontId="44" fillId="0" borderId="0" xfId="8" applyFont="1" applyAlignment="1">
      <alignment vertical="center"/>
    </xf>
    <xf numFmtId="0" fontId="45" fillId="0" borderId="51" xfId="8" quotePrefix="1" applyFont="1" applyBorder="1" applyAlignment="1">
      <alignment horizontal="center" vertical="center"/>
    </xf>
    <xf numFmtId="0" fontId="45" fillId="0" borderId="31" xfId="8" applyFont="1" applyBorder="1" applyAlignment="1">
      <alignment vertical="center"/>
    </xf>
    <xf numFmtId="167" fontId="46" fillId="8" borderId="5" xfId="8" applyNumberFormat="1" applyFont="1" applyFill="1" applyBorder="1" applyAlignment="1">
      <alignment vertical="center"/>
    </xf>
    <xf numFmtId="3" fontId="47" fillId="0" borderId="5" xfId="8" applyNumberFormat="1" applyFont="1" applyBorder="1" applyAlignment="1">
      <alignment vertical="center"/>
    </xf>
    <xf numFmtId="3" fontId="46" fillId="0" borderId="5" xfId="8" applyNumberFormat="1" applyFont="1" applyBorder="1" applyAlignment="1">
      <alignment vertical="center"/>
    </xf>
    <xf numFmtId="3" fontId="48" fillId="0" borderId="5" xfId="8" applyNumberFormat="1" applyFont="1" applyBorder="1" applyAlignment="1">
      <alignment vertical="center"/>
    </xf>
    <xf numFmtId="3" fontId="49" fillId="0" borderId="5" xfId="8" applyNumberFormat="1" applyFont="1" applyBorder="1" applyAlignment="1">
      <alignment vertical="center"/>
    </xf>
    <xf numFmtId="166" fontId="46" fillId="2" borderId="31" xfId="8" applyNumberFormat="1" applyFont="1" applyFill="1" applyBorder="1" applyAlignment="1">
      <alignment vertical="center"/>
    </xf>
    <xf numFmtId="3" fontId="50" fillId="4" borderId="38" xfId="8" applyNumberFormat="1" applyFont="1" applyFill="1" applyBorder="1" applyAlignment="1">
      <alignment vertical="center"/>
    </xf>
    <xf numFmtId="3" fontId="51" fillId="2" borderId="6" xfId="8" applyNumberFormat="1" applyFont="1" applyFill="1" applyBorder="1" applyAlignment="1">
      <alignment horizontal="center" vertical="center" wrapText="1"/>
    </xf>
    <xf numFmtId="167" fontId="46" fillId="8" borderId="31" xfId="8" applyNumberFormat="1" applyFont="1" applyFill="1" applyBorder="1" applyAlignment="1">
      <alignment vertical="center"/>
    </xf>
    <xf numFmtId="3" fontId="46" fillId="0" borderId="31" xfId="8" applyNumberFormat="1" applyFont="1" applyBorder="1" applyAlignment="1">
      <alignment vertical="center"/>
    </xf>
    <xf numFmtId="3" fontId="47" fillId="0" borderId="31" xfId="8" applyNumberFormat="1" applyFont="1" applyBorder="1" applyAlignment="1">
      <alignment vertical="center"/>
    </xf>
    <xf numFmtId="3" fontId="48" fillId="0" borderId="31" xfId="8" applyNumberFormat="1" applyFont="1" applyBorder="1" applyAlignment="1">
      <alignment vertical="center"/>
    </xf>
    <xf numFmtId="3" fontId="49" fillId="0" borderId="31" xfId="8" applyNumberFormat="1" applyFont="1" applyBorder="1" applyAlignment="1">
      <alignment vertical="center"/>
    </xf>
    <xf numFmtId="3" fontId="46" fillId="4" borderId="37" xfId="8" applyNumberFormat="1" applyFont="1" applyFill="1" applyBorder="1" applyAlignment="1">
      <alignment vertical="center"/>
    </xf>
    <xf numFmtId="3" fontId="51" fillId="2" borderId="42" xfId="8" applyNumberFormat="1" applyFont="1" applyFill="1" applyBorder="1" applyAlignment="1">
      <alignment horizontal="center" vertical="center" wrapText="1"/>
    </xf>
    <xf numFmtId="166" fontId="46" fillId="4" borderId="37" xfId="8" applyNumberFormat="1" applyFont="1" applyFill="1" applyBorder="1" applyAlignment="1">
      <alignment vertical="center"/>
    </xf>
    <xf numFmtId="3" fontId="46" fillId="2" borderId="31" xfId="8" applyNumberFormat="1" applyFont="1" applyFill="1" applyBorder="1" applyAlignment="1">
      <alignment vertical="center"/>
    </xf>
    <xf numFmtId="3" fontId="48" fillId="2" borderId="31" xfId="8" applyNumberFormat="1" applyFont="1" applyFill="1" applyBorder="1" applyAlignment="1">
      <alignment vertical="center"/>
    </xf>
    <xf numFmtId="0" fontId="45" fillId="2" borderId="31" xfId="8" applyFont="1" applyFill="1" applyBorder="1" applyAlignment="1">
      <alignment vertical="center"/>
    </xf>
    <xf numFmtId="166" fontId="46" fillId="4" borderId="31" xfId="8" applyNumberFormat="1" applyFont="1" applyFill="1" applyBorder="1" applyAlignment="1">
      <alignment vertical="center"/>
    </xf>
    <xf numFmtId="3" fontId="51" fillId="2" borderId="28" xfId="8" applyNumberFormat="1" applyFont="1" applyFill="1" applyBorder="1" applyAlignment="1">
      <alignment horizontal="center" vertical="center" wrapText="1"/>
    </xf>
    <xf numFmtId="16" fontId="45" fillId="0" borderId="51" xfId="8" quotePrefix="1" applyNumberFormat="1" applyFont="1" applyBorder="1" applyAlignment="1">
      <alignment horizontal="center" vertical="center"/>
    </xf>
    <xf numFmtId="3" fontId="51" fillId="2" borderId="68" xfId="8" applyNumberFormat="1" applyFont="1" applyFill="1" applyBorder="1" applyAlignment="1">
      <alignment horizontal="center" vertical="center" wrapText="1"/>
    </xf>
    <xf numFmtId="167" fontId="46" fillId="0" borderId="31" xfId="8" applyNumberFormat="1" applyFont="1" applyBorder="1" applyAlignment="1">
      <alignment vertical="center"/>
    </xf>
    <xf numFmtId="3" fontId="51" fillId="0" borderId="68" xfId="8" applyNumberFormat="1" applyFont="1" applyBorder="1" applyAlignment="1">
      <alignment horizontal="center" vertical="center" wrapText="1"/>
    </xf>
    <xf numFmtId="166" fontId="53" fillId="4" borderId="13" xfId="8" applyNumberFormat="1" applyFont="1" applyFill="1" applyBorder="1" applyAlignment="1">
      <alignment vertical="center"/>
    </xf>
    <xf numFmtId="166" fontId="43" fillId="2" borderId="58" xfId="8" applyNumberFormat="1" applyFont="1" applyFill="1" applyBorder="1" applyAlignment="1">
      <alignment vertical="center"/>
    </xf>
    <xf numFmtId="0" fontId="31" fillId="0" borderId="0" xfId="8" applyFont="1" applyAlignment="1">
      <alignment vertical="center"/>
    </xf>
    <xf numFmtId="0" fontId="45" fillId="0" borderId="55" xfId="8" quotePrefix="1" applyFont="1" applyBorder="1" applyAlignment="1">
      <alignment horizontal="center" vertical="center"/>
    </xf>
    <xf numFmtId="0" fontId="45" fillId="0" borderId="5" xfId="8" applyFont="1" applyBorder="1" applyAlignment="1">
      <alignment vertical="center"/>
    </xf>
    <xf numFmtId="167" fontId="46" fillId="0" borderId="5" xfId="8" applyNumberFormat="1" applyFont="1" applyBorder="1" applyAlignment="1">
      <alignment vertical="center"/>
    </xf>
    <xf numFmtId="3" fontId="56" fillId="0" borderId="5" xfId="8" applyNumberFormat="1" applyFont="1" applyBorder="1" applyAlignment="1">
      <alignment vertical="center"/>
    </xf>
    <xf numFmtId="3" fontId="57" fillId="0" borderId="5" xfId="8" applyNumberFormat="1" applyFont="1" applyBorder="1" applyAlignment="1">
      <alignment vertical="center"/>
    </xf>
    <xf numFmtId="3" fontId="50" fillId="0" borderId="5" xfId="8" applyNumberFormat="1" applyFont="1" applyBorder="1" applyAlignment="1">
      <alignment vertical="center"/>
    </xf>
    <xf numFmtId="166" fontId="58" fillId="0" borderId="31" xfId="8" applyNumberFormat="1" applyFont="1" applyBorder="1" applyAlignment="1">
      <alignment vertical="center"/>
    </xf>
    <xf numFmtId="166" fontId="46" fillId="4" borderId="38" xfId="8" applyNumberFormat="1" applyFont="1" applyFill="1" applyBorder="1" applyAlignment="1">
      <alignment vertical="center"/>
    </xf>
    <xf numFmtId="166" fontId="51" fillId="2" borderId="6" xfId="8" applyNumberFormat="1" applyFont="1" applyFill="1" applyBorder="1" applyAlignment="1">
      <alignment horizontal="center" vertical="center" wrapText="1"/>
    </xf>
    <xf numFmtId="0" fontId="45" fillId="0" borderId="57" xfId="8" quotePrefix="1" applyFont="1" applyBorder="1" applyAlignment="1">
      <alignment horizontal="center" vertical="center"/>
    </xf>
    <xf numFmtId="0" fontId="45" fillId="0" borderId="35" xfId="8" applyFont="1" applyBorder="1" applyAlignment="1">
      <alignment vertical="center" wrapText="1"/>
    </xf>
    <xf numFmtId="167" fontId="46" fillId="0" borderId="35" xfId="8" applyNumberFormat="1" applyFont="1" applyBorder="1" applyAlignment="1">
      <alignment vertical="center"/>
    </xf>
    <xf numFmtId="3" fontId="47" fillId="0" borderId="35" xfId="8" applyNumberFormat="1" applyFont="1" applyBorder="1" applyAlignment="1">
      <alignment vertical="center"/>
    </xf>
    <xf numFmtId="3" fontId="46" fillId="0" borderId="35" xfId="8" applyNumberFormat="1" applyFont="1" applyBorder="1" applyAlignment="1">
      <alignment vertical="center"/>
    </xf>
    <xf numFmtId="3" fontId="46" fillId="2" borderId="35" xfId="8" applyNumberFormat="1" applyFont="1" applyFill="1" applyBorder="1" applyAlignment="1">
      <alignment vertical="center"/>
    </xf>
    <xf numFmtId="3" fontId="47" fillId="2" borderId="35" xfId="8" applyNumberFormat="1" applyFont="1" applyFill="1" applyBorder="1" applyAlignment="1">
      <alignment vertical="center"/>
    </xf>
    <xf numFmtId="3" fontId="56" fillId="2" borderId="35" xfId="8" applyNumberFormat="1" applyFont="1" applyFill="1" applyBorder="1" applyAlignment="1">
      <alignment vertical="center"/>
    </xf>
    <xf numFmtId="3" fontId="57" fillId="2" borderId="35" xfId="8" applyNumberFormat="1" applyFont="1" applyFill="1" applyBorder="1" applyAlignment="1">
      <alignment vertical="center"/>
    </xf>
    <xf numFmtId="3" fontId="50" fillId="0" borderId="35" xfId="8" applyNumberFormat="1" applyFont="1" applyBorder="1" applyAlignment="1">
      <alignment vertical="center"/>
    </xf>
    <xf numFmtId="3" fontId="48" fillId="2" borderId="35" xfId="8" applyNumberFormat="1" applyFont="1" applyFill="1" applyBorder="1" applyAlignment="1">
      <alignment vertical="center"/>
    </xf>
    <xf numFmtId="166" fontId="46" fillId="4" borderId="29" xfId="8" applyNumberFormat="1" applyFont="1" applyFill="1" applyBorder="1" applyAlignment="1">
      <alignment vertical="center"/>
    </xf>
    <xf numFmtId="166" fontId="51" fillId="2" borderId="10" xfId="8" applyNumberFormat="1" applyFont="1" applyFill="1" applyBorder="1" applyAlignment="1">
      <alignment horizontal="center" vertical="center" wrapText="1"/>
    </xf>
    <xf numFmtId="0" fontId="45" fillId="0" borderId="5" xfId="8" applyFont="1" applyBorder="1" applyAlignment="1">
      <alignment vertical="center" wrapText="1"/>
    </xf>
    <xf numFmtId="167" fontId="50" fillId="0" borderId="5" xfId="8" applyNumberFormat="1" applyFont="1" applyBorder="1" applyAlignment="1">
      <alignment vertical="center"/>
    </xf>
    <xf numFmtId="166" fontId="46" fillId="0" borderId="31" xfId="8" applyNumberFormat="1" applyFont="1" applyBorder="1" applyAlignment="1">
      <alignment vertical="center"/>
    </xf>
    <xf numFmtId="166" fontId="51" fillId="2" borderId="67" xfId="8" applyNumberFormat="1" applyFont="1" applyFill="1" applyBorder="1" applyAlignment="1">
      <alignment horizontal="center" vertical="center" wrapText="1"/>
    </xf>
    <xf numFmtId="166" fontId="59" fillId="2" borderId="32" xfId="8" applyNumberFormat="1" applyFont="1" applyFill="1" applyBorder="1" applyAlignment="1">
      <alignment horizontal="center" vertical="center" wrapText="1"/>
    </xf>
    <xf numFmtId="166" fontId="51" fillId="2" borderId="36" xfId="8" applyNumberFormat="1" applyFont="1" applyFill="1" applyBorder="1" applyAlignment="1">
      <alignment horizontal="center" vertical="center" wrapText="1"/>
    </xf>
    <xf numFmtId="166" fontId="61" fillId="4" borderId="38" xfId="8" applyNumberFormat="1" applyFont="1" applyFill="1" applyBorder="1" applyAlignment="1">
      <alignment vertical="center"/>
    </xf>
    <xf numFmtId="3" fontId="56" fillId="0" borderId="31" xfId="8" applyNumberFormat="1" applyFont="1" applyBorder="1" applyAlignment="1">
      <alignment vertical="center"/>
    </xf>
    <xf numFmtId="3" fontId="57" fillId="0" borderId="31" xfId="8" applyNumberFormat="1" applyFont="1" applyBorder="1" applyAlignment="1">
      <alignment vertical="center"/>
    </xf>
    <xf numFmtId="166" fontId="59" fillId="0" borderId="58" xfId="8" applyNumberFormat="1" applyFont="1" applyBorder="1" applyAlignment="1">
      <alignment horizontal="center" vertical="center" wrapText="1"/>
    </xf>
    <xf numFmtId="166" fontId="67" fillId="4" borderId="11" xfId="8" applyNumberFormat="1" applyFont="1" applyFill="1" applyBorder="1" applyAlignment="1">
      <alignment vertical="center"/>
    </xf>
    <xf numFmtId="166" fontId="59" fillId="2" borderId="42" xfId="8" applyNumberFormat="1" applyFont="1" applyFill="1" applyBorder="1" applyAlignment="1">
      <alignment vertical="center" wrapText="1"/>
    </xf>
    <xf numFmtId="3" fontId="56" fillId="2" borderId="5" xfId="8" applyNumberFormat="1" applyFont="1" applyFill="1" applyBorder="1" applyAlignment="1">
      <alignment vertical="center"/>
    </xf>
    <xf numFmtId="3" fontId="57" fillId="2" borderId="5" xfId="8" applyNumberFormat="1" applyFont="1" applyFill="1" applyBorder="1" applyAlignment="1">
      <alignment vertical="center"/>
    </xf>
    <xf numFmtId="166" fontId="56" fillId="4" borderId="38" xfId="8" applyNumberFormat="1" applyFont="1" applyFill="1" applyBorder="1" applyAlignment="1">
      <alignment vertical="center"/>
    </xf>
    <xf numFmtId="166" fontId="56" fillId="4" borderId="37" xfId="8" applyNumberFormat="1" applyFont="1" applyFill="1" applyBorder="1" applyAlignment="1">
      <alignment vertical="center"/>
    </xf>
    <xf numFmtId="166" fontId="56" fillId="4" borderId="23" xfId="8" applyNumberFormat="1" applyFont="1" applyFill="1" applyBorder="1" applyAlignment="1">
      <alignment vertical="center"/>
    </xf>
    <xf numFmtId="166" fontId="59" fillId="2" borderId="10" xfId="8" applyNumberFormat="1" applyFont="1" applyFill="1" applyBorder="1" applyAlignment="1">
      <alignment vertical="center" wrapText="1"/>
    </xf>
    <xf numFmtId="166" fontId="53" fillId="4" borderId="23" xfId="8" applyNumberFormat="1" applyFont="1" applyFill="1" applyBorder="1" applyAlignment="1">
      <alignment vertical="center"/>
    </xf>
    <xf numFmtId="166" fontId="43" fillId="2" borderId="10" xfId="8" applyNumberFormat="1" applyFont="1" applyFill="1" applyBorder="1" applyAlignment="1">
      <alignment vertical="center"/>
    </xf>
    <xf numFmtId="0" fontId="45" fillId="12" borderId="55" xfId="8" quotePrefix="1" applyFont="1" applyFill="1" applyBorder="1" applyAlignment="1">
      <alignment horizontal="center" vertical="center"/>
    </xf>
    <xf numFmtId="3" fontId="47" fillId="2" borderId="5" xfId="8" applyNumberFormat="1" applyFont="1" applyFill="1" applyBorder="1" applyAlignment="1">
      <alignment vertical="center"/>
    </xf>
    <xf numFmtId="3" fontId="46" fillId="2" borderId="5" xfId="8" applyNumberFormat="1" applyFont="1" applyFill="1" applyBorder="1" applyAlignment="1">
      <alignment vertical="center"/>
    </xf>
    <xf numFmtId="3" fontId="48" fillId="2" borderId="5" xfId="8" applyNumberFormat="1" applyFont="1" applyFill="1" applyBorder="1" applyAlignment="1">
      <alignment vertical="center"/>
    </xf>
    <xf numFmtId="3" fontId="46" fillId="12" borderId="5" xfId="8" applyNumberFormat="1" applyFont="1" applyFill="1" applyBorder="1" applyAlignment="1">
      <alignment vertical="center"/>
    </xf>
    <xf numFmtId="166" fontId="51" fillId="2" borderId="6" xfId="8" applyNumberFormat="1" applyFont="1" applyFill="1" applyBorder="1" applyAlignment="1">
      <alignment horizontal="center" vertical="center" wrapText="1"/>
    </xf>
    <xf numFmtId="0" fontId="1" fillId="12" borderId="0" xfId="8" applyFill="1" applyAlignment="1">
      <alignment vertical="center"/>
    </xf>
    <xf numFmtId="0" fontId="45" fillId="0" borderId="51" xfId="8" quotePrefix="1" applyFont="1" applyBorder="1" applyAlignment="1">
      <alignment horizontal="center" vertical="center" wrapText="1"/>
    </xf>
    <xf numFmtId="0" fontId="45" fillId="0" borderId="31" xfId="8" applyFont="1" applyBorder="1" applyAlignment="1">
      <alignment vertical="center" wrapText="1"/>
    </xf>
    <xf numFmtId="3" fontId="53" fillId="0" borderId="31" xfId="8" applyNumberFormat="1" applyFont="1" applyBorder="1" applyAlignment="1">
      <alignment vertical="center"/>
    </xf>
    <xf numFmtId="166" fontId="50" fillId="0" borderId="31" xfId="8" applyNumberFormat="1" applyFont="1" applyBorder="1" applyAlignment="1">
      <alignment vertical="center"/>
    </xf>
    <xf numFmtId="166" fontId="51" fillId="2" borderId="32" xfId="8" applyNumberFormat="1" applyFont="1" applyFill="1" applyBorder="1" applyAlignment="1">
      <alignment horizontal="center" vertical="center" wrapText="1"/>
    </xf>
    <xf numFmtId="166" fontId="46" fillId="4" borderId="13" xfId="8" applyNumberFormat="1" applyFont="1" applyFill="1" applyBorder="1" applyAlignment="1">
      <alignment vertical="center"/>
    </xf>
    <xf numFmtId="166" fontId="59" fillId="0" borderId="6" xfId="8" applyNumberFormat="1" applyFont="1" applyBorder="1" applyAlignment="1">
      <alignment horizontal="center" vertical="center" wrapText="1"/>
    </xf>
    <xf numFmtId="166" fontId="59" fillId="2" borderId="6" xfId="8" applyNumberFormat="1" applyFont="1" applyFill="1" applyBorder="1" applyAlignment="1">
      <alignment horizontal="center" vertical="center" wrapText="1"/>
    </xf>
    <xf numFmtId="0" fontId="43" fillId="12" borderId="44" xfId="8" applyFont="1" applyFill="1" applyBorder="1" applyAlignment="1">
      <alignment horizontal="center" vertical="center"/>
    </xf>
    <xf numFmtId="0" fontId="70" fillId="12" borderId="9" xfId="8" applyFont="1" applyFill="1" applyBorder="1" applyAlignment="1">
      <alignment vertical="center"/>
    </xf>
    <xf numFmtId="167" fontId="53" fillId="0" borderId="9" xfId="8" applyNumberFormat="1" applyFont="1" applyBorder="1" applyAlignment="1">
      <alignment vertical="center"/>
    </xf>
    <xf numFmtId="3" fontId="53" fillId="12" borderId="9" xfId="8" applyNumberFormat="1" applyFont="1" applyFill="1" applyBorder="1" applyAlignment="1">
      <alignment vertical="center"/>
    </xf>
    <xf numFmtId="166" fontId="53" fillId="12" borderId="9" xfId="8" applyNumberFormat="1" applyFont="1" applyFill="1" applyBorder="1" applyAlignment="1">
      <alignment vertical="center"/>
    </xf>
    <xf numFmtId="3" fontId="53" fillId="4" borderId="13" xfId="8" applyNumberFormat="1" applyFont="1" applyFill="1" applyBorder="1" applyAlignment="1">
      <alignment vertical="center"/>
    </xf>
    <xf numFmtId="0" fontId="71" fillId="12" borderId="0" xfId="8" applyFont="1" applyFill="1" applyAlignment="1">
      <alignment vertical="center"/>
    </xf>
    <xf numFmtId="0" fontId="43" fillId="12" borderId="0" xfId="8" applyFont="1" applyFill="1" applyAlignment="1">
      <alignment horizontal="center" vertical="center"/>
    </xf>
    <xf numFmtId="0" fontId="70" fillId="12" borderId="0" xfId="8" applyFont="1" applyFill="1" applyAlignment="1">
      <alignment vertical="center"/>
    </xf>
    <xf numFmtId="4" fontId="72" fillId="0" borderId="0" xfId="8" applyNumberFormat="1" applyFont="1" applyAlignment="1">
      <alignment vertical="center"/>
    </xf>
    <xf numFmtId="3" fontId="72" fillId="12" borderId="0" xfId="8" applyNumberFormat="1" applyFont="1" applyFill="1" applyAlignment="1">
      <alignment vertical="center"/>
    </xf>
    <xf numFmtId="166" fontId="72" fillId="12" borderId="0" xfId="8" applyNumberFormat="1" applyFont="1" applyFill="1" applyAlignment="1">
      <alignment vertical="center"/>
    </xf>
    <xf numFmtId="3" fontId="72" fillId="0" borderId="0" xfId="8" applyNumberFormat="1" applyFont="1" applyAlignment="1">
      <alignment vertical="center"/>
    </xf>
    <xf numFmtId="166" fontId="43" fillId="2" borderId="0" xfId="8" applyNumberFormat="1" applyFont="1" applyFill="1" applyAlignment="1">
      <alignment vertical="center"/>
    </xf>
    <xf numFmtId="3" fontId="70" fillId="0" borderId="0" xfId="8" applyNumberFormat="1" applyFont="1" applyAlignment="1">
      <alignment horizontal="left" vertical="center"/>
    </xf>
    <xf numFmtId="0" fontId="73" fillId="12" borderId="0" xfId="8" applyFont="1" applyFill="1" applyAlignment="1">
      <alignment vertical="center"/>
    </xf>
    <xf numFmtId="0" fontId="43" fillId="12" borderId="0" xfId="8" applyFont="1" applyFill="1" applyAlignment="1">
      <alignment vertical="center"/>
    </xf>
    <xf numFmtId="0" fontId="43" fillId="0" borderId="0" xfId="8" applyFont="1" applyAlignment="1">
      <alignment vertical="center"/>
    </xf>
    <xf numFmtId="169" fontId="74" fillId="12" borderId="0" xfId="9" applyNumberFormat="1" applyFont="1" applyFill="1" applyAlignment="1">
      <alignment vertical="center"/>
    </xf>
    <xf numFmtId="4" fontId="43" fillId="0" borderId="0" xfId="8" applyNumberFormat="1" applyFont="1" applyAlignment="1">
      <alignment vertical="center"/>
    </xf>
    <xf numFmtId="3" fontId="43" fillId="12" borderId="0" xfId="8" applyNumberFormat="1" applyFont="1" applyFill="1" applyAlignment="1">
      <alignment vertical="center"/>
    </xf>
    <xf numFmtId="169" fontId="74" fillId="12" borderId="0" xfId="8" applyNumberFormat="1" applyFont="1" applyFill="1" applyAlignment="1">
      <alignment vertical="center"/>
    </xf>
    <xf numFmtId="3" fontId="75" fillId="12" borderId="0" xfId="8" applyNumberFormat="1" applyFont="1" applyFill="1" applyAlignment="1">
      <alignment horizontal="left" vertical="center"/>
    </xf>
    <xf numFmtId="3" fontId="52" fillId="12" borderId="31" xfId="8" applyNumberFormat="1" applyFont="1" applyFill="1" applyBorder="1" applyAlignment="1">
      <alignment horizontal="center" vertical="center" wrapText="1"/>
    </xf>
    <xf numFmtId="3" fontId="52" fillId="12" borderId="31" xfId="8" applyNumberFormat="1" applyFont="1" applyFill="1" applyBorder="1" applyAlignment="1">
      <alignment horizontal="center" vertical="center"/>
    </xf>
    <xf numFmtId="4" fontId="52" fillId="12" borderId="31" xfId="8" applyNumberFormat="1" applyFont="1" applyFill="1" applyBorder="1" applyAlignment="1">
      <alignment vertical="center"/>
    </xf>
    <xf numFmtId="166" fontId="72" fillId="0" borderId="0" xfId="8" applyNumberFormat="1" applyFont="1" applyAlignment="1">
      <alignment vertical="center"/>
    </xf>
    <xf numFmtId="4" fontId="43" fillId="12" borderId="0" xfId="8" applyNumberFormat="1" applyFont="1" applyFill="1" applyAlignment="1">
      <alignment vertical="center"/>
    </xf>
    <xf numFmtId="166" fontId="76" fillId="12" borderId="0" xfId="8" applyNumberFormat="1" applyFont="1" applyFill="1" applyAlignment="1">
      <alignment vertical="center"/>
    </xf>
    <xf numFmtId="167" fontId="76" fillId="12" borderId="0" xfId="8" applyNumberFormat="1" applyFont="1" applyFill="1" applyAlignment="1">
      <alignment vertical="center"/>
    </xf>
    <xf numFmtId="166" fontId="43" fillId="12" borderId="0" xfId="8" applyNumberFormat="1" applyFont="1" applyFill="1" applyAlignment="1">
      <alignment vertical="center"/>
    </xf>
    <xf numFmtId="0" fontId="77" fillId="0" borderId="0" xfId="8" applyFont="1" applyAlignment="1">
      <alignment horizontal="right"/>
    </xf>
    <xf numFmtId="4" fontId="73" fillId="0" borderId="9" xfId="8" applyNumberFormat="1" applyFont="1" applyBorder="1" applyAlignment="1">
      <alignment vertical="center"/>
    </xf>
    <xf numFmtId="3" fontId="73" fillId="0" borderId="9" xfId="8" applyNumberFormat="1" applyFont="1" applyBorder="1" applyAlignment="1">
      <alignment vertical="center"/>
    </xf>
    <xf numFmtId="167" fontId="78" fillId="0" borderId="0" xfId="8" applyNumberFormat="1" applyFont="1"/>
    <xf numFmtId="167" fontId="78" fillId="13" borderId="0" xfId="8" applyNumberFormat="1" applyFont="1" applyFill="1"/>
    <xf numFmtId="167" fontId="78" fillId="8" borderId="0" xfId="8" applyNumberFormat="1" applyFont="1" applyFill="1"/>
    <xf numFmtId="166" fontId="78" fillId="0" borderId="0" xfId="8" applyNumberFormat="1" applyFont="1"/>
    <xf numFmtId="166" fontId="78" fillId="13" borderId="0" xfId="8" applyNumberFormat="1" applyFont="1" applyFill="1"/>
    <xf numFmtId="0" fontId="34" fillId="0" borderId="0" xfId="8" applyFont="1" applyAlignment="1">
      <alignment horizontal="center"/>
    </xf>
    <xf numFmtId="0" fontId="79" fillId="13" borderId="0" xfId="8" applyFont="1" applyFill="1" applyAlignment="1">
      <alignment horizontal="center"/>
    </xf>
    <xf numFmtId="0" fontId="79" fillId="8" borderId="0" xfId="8" applyFont="1" applyFill="1" applyAlignment="1">
      <alignment horizontal="center" wrapText="1"/>
    </xf>
    <xf numFmtId="0" fontId="80" fillId="0" borderId="0" xfId="8" applyFont="1" applyAlignment="1">
      <alignment horizontal="center"/>
    </xf>
    <xf numFmtId="0" fontId="80" fillId="0" borderId="0" xfId="8" applyFont="1"/>
    <xf numFmtId="0" fontId="81" fillId="0" borderId="0" xfId="8" applyFont="1"/>
    <xf numFmtId="0" fontId="55" fillId="0" borderId="0" xfId="8" applyFont="1" applyAlignment="1">
      <alignment horizontal="center" wrapText="1"/>
    </xf>
    <xf numFmtId="0" fontId="82" fillId="0" borderId="0" xfId="8" applyFont="1" applyAlignment="1">
      <alignment vertical="center" wrapText="1"/>
    </xf>
    <xf numFmtId="0" fontId="83" fillId="0" borderId="0" xfId="8" applyFont="1"/>
    <xf numFmtId="170" fontId="51" fillId="0" borderId="0" xfId="9" applyNumberFormat="1" applyFont="1" applyFill="1" applyAlignment="1">
      <alignment horizontal="center" wrapText="1"/>
    </xf>
    <xf numFmtId="0" fontId="79" fillId="13" borderId="0" xfId="8" applyFont="1" applyFill="1" applyAlignment="1">
      <alignment horizontal="center" wrapText="1"/>
    </xf>
    <xf numFmtId="0" fontId="79" fillId="0" borderId="0" xfId="8" applyFont="1" applyAlignment="1">
      <alignment horizontal="right"/>
    </xf>
    <xf numFmtId="167" fontId="79" fillId="0" borderId="0" xfId="8" applyNumberFormat="1" applyFont="1" applyAlignment="1">
      <alignment horizontal="right"/>
    </xf>
    <xf numFmtId="0" fontId="55" fillId="0" borderId="0" xfId="8" applyFont="1" applyAlignment="1">
      <alignment vertical="center" wrapText="1"/>
    </xf>
    <xf numFmtId="0" fontId="34" fillId="0" borderId="0" xfId="8" applyFont="1" applyAlignment="1">
      <alignment wrapText="1"/>
    </xf>
    <xf numFmtId="167" fontId="79" fillId="0" borderId="0" xfId="8" applyNumberFormat="1" applyFont="1"/>
    <xf numFmtId="0" fontId="79" fillId="0" borderId="0" xfId="8" applyFont="1"/>
    <xf numFmtId="0" fontId="41" fillId="11" borderId="44" xfId="8" quotePrefix="1" applyFont="1" applyFill="1" applyBorder="1" applyAlignment="1">
      <alignment horizontal="center" vertical="center"/>
    </xf>
    <xf numFmtId="0" fontId="41" fillId="11" borderId="9" xfId="8" applyFont="1" applyFill="1" applyBorder="1" applyAlignment="1">
      <alignment vertical="center" wrapText="1"/>
    </xf>
    <xf numFmtId="167" fontId="42" fillId="11" borderId="9" xfId="8" applyNumberFormat="1" applyFont="1" applyFill="1" applyBorder="1" applyAlignment="1">
      <alignment vertical="center"/>
    </xf>
    <xf numFmtId="3" fontId="42" fillId="11" borderId="9" xfId="8" applyNumberFormat="1" applyFont="1" applyFill="1" applyBorder="1" applyAlignment="1">
      <alignment vertical="center"/>
    </xf>
    <xf numFmtId="166" fontId="42" fillId="11" borderId="9" xfId="8" applyNumberFormat="1" applyFont="1" applyFill="1" applyBorder="1" applyAlignment="1">
      <alignment vertical="center"/>
    </xf>
    <xf numFmtId="0" fontId="52" fillId="11" borderId="44" xfId="8" quotePrefix="1" applyFont="1" applyFill="1" applyBorder="1" applyAlignment="1">
      <alignment horizontal="center" vertical="center"/>
    </xf>
    <xf numFmtId="0" fontId="52" fillId="11" borderId="9" xfId="8" applyFont="1" applyFill="1" applyBorder="1" applyAlignment="1">
      <alignment vertical="center" wrapText="1"/>
    </xf>
    <xf numFmtId="167" fontId="53" fillId="11" borderId="9" xfId="8" applyNumberFormat="1" applyFont="1" applyFill="1" applyBorder="1" applyAlignment="1">
      <alignment vertical="center"/>
    </xf>
    <xf numFmtId="3" fontId="53" fillId="11" borderId="9" xfId="8" applyNumberFormat="1" applyFont="1" applyFill="1" applyBorder="1" applyAlignment="1">
      <alignment vertical="center"/>
    </xf>
    <xf numFmtId="166" fontId="54" fillId="11" borderId="9" xfId="8" applyNumberFormat="1" applyFont="1" applyFill="1" applyBorder="1" applyAlignment="1">
      <alignment vertical="center"/>
    </xf>
    <xf numFmtId="166" fontId="53" fillId="11" borderId="9" xfId="8" applyNumberFormat="1" applyFont="1" applyFill="1" applyBorder="1" applyAlignment="1">
      <alignment vertical="center"/>
    </xf>
    <xf numFmtId="0" fontId="45" fillId="11" borderId="55" xfId="1" quotePrefix="1" applyFont="1" applyFill="1" applyBorder="1" applyAlignment="1">
      <alignment horizontal="center" vertical="center" wrapText="1"/>
    </xf>
    <xf numFmtId="0" fontId="45" fillId="11" borderId="5" xfId="1" applyFont="1" applyFill="1" applyBorder="1" applyAlignment="1">
      <alignment vertical="center"/>
    </xf>
    <xf numFmtId="167" fontId="46" fillId="11" borderId="5" xfId="8" applyNumberFormat="1" applyFont="1" applyFill="1" applyBorder="1" applyAlignment="1">
      <alignment vertical="center"/>
    </xf>
    <xf numFmtId="3" fontId="47" fillId="11" borderId="5" xfId="8" applyNumberFormat="1" applyFont="1" applyFill="1" applyBorder="1" applyAlignment="1">
      <alignment vertical="center"/>
    </xf>
    <xf numFmtId="3" fontId="46" fillId="11" borderId="5" xfId="8" applyNumberFormat="1" applyFont="1" applyFill="1" applyBorder="1" applyAlignment="1">
      <alignment vertical="center"/>
    </xf>
    <xf numFmtId="3" fontId="48" fillId="11" borderId="5" xfId="8" applyNumberFormat="1" applyFont="1" applyFill="1" applyBorder="1" applyAlignment="1">
      <alignment vertical="center"/>
    </xf>
    <xf numFmtId="3" fontId="49" fillId="11" borderId="5" xfId="8" applyNumberFormat="1" applyFont="1" applyFill="1" applyBorder="1" applyAlignment="1">
      <alignment vertical="center"/>
    </xf>
    <xf numFmtId="166" fontId="42" fillId="11" borderId="31" xfId="8" applyNumberFormat="1" applyFont="1" applyFill="1" applyBorder="1" applyAlignment="1">
      <alignment vertical="center"/>
    </xf>
    <xf numFmtId="0" fontId="60" fillId="11" borderId="55" xfId="8" quotePrefix="1" applyFont="1" applyFill="1" applyBorder="1" applyAlignment="1">
      <alignment horizontal="center" vertical="center"/>
    </xf>
    <xf numFmtId="0" fontId="60" fillId="11" borderId="5" xfId="8" applyFont="1" applyFill="1" applyBorder="1" applyAlignment="1">
      <alignment vertical="center"/>
    </xf>
    <xf numFmtId="167" fontId="61" fillId="11" borderId="5" xfId="8" applyNumberFormat="1" applyFont="1" applyFill="1" applyBorder="1" applyAlignment="1">
      <alignment vertical="center"/>
    </xf>
    <xf numFmtId="167" fontId="62" fillId="11" borderId="5" xfId="8" applyNumberFormat="1" applyFont="1" applyFill="1" applyBorder="1" applyAlignment="1">
      <alignment vertical="center"/>
    </xf>
    <xf numFmtId="3" fontId="63" fillId="11" borderId="5" xfId="8" applyNumberFormat="1" applyFont="1" applyFill="1" applyBorder="1" applyAlignment="1">
      <alignment vertical="center"/>
    </xf>
    <xf numFmtId="3" fontId="61" fillId="11" borderId="5" xfId="8" applyNumberFormat="1" applyFont="1" applyFill="1" applyBorder="1" applyAlignment="1">
      <alignment vertical="center"/>
    </xf>
    <xf numFmtId="3" fontId="56" fillId="11" borderId="5" xfId="8" applyNumberFormat="1" applyFont="1" applyFill="1" applyBorder="1" applyAlignment="1">
      <alignment vertical="center"/>
    </xf>
    <xf numFmtId="3" fontId="57" fillId="11" borderId="5" xfId="8" applyNumberFormat="1" applyFont="1" applyFill="1" applyBorder="1" applyAlignment="1">
      <alignment vertical="center"/>
    </xf>
    <xf numFmtId="166" fontId="64" fillId="11" borderId="31" xfId="8" applyNumberFormat="1" applyFont="1" applyFill="1" applyBorder="1" applyAlignment="1">
      <alignment vertical="center"/>
    </xf>
    <xf numFmtId="3" fontId="48" fillId="11" borderId="9" xfId="8" applyNumberFormat="1" applyFont="1" applyFill="1" applyBorder="1" applyAlignment="1">
      <alignment vertical="center"/>
    </xf>
    <xf numFmtId="3" fontId="67" fillId="11" borderId="9" xfId="8" applyNumberFormat="1" applyFont="1" applyFill="1" applyBorder="1" applyAlignment="1">
      <alignment vertical="center"/>
    </xf>
    <xf numFmtId="3" fontId="68" fillId="11" borderId="9" xfId="8" applyNumberFormat="1" applyFont="1" applyFill="1" applyBorder="1" applyAlignment="1">
      <alignment vertical="center"/>
    </xf>
    <xf numFmtId="3" fontId="56" fillId="11" borderId="9" xfId="8" applyNumberFormat="1" applyFont="1" applyFill="1" applyBorder="1" applyAlignment="1">
      <alignment vertical="center"/>
    </xf>
    <xf numFmtId="0" fontId="52" fillId="11" borderId="62" xfId="8" quotePrefix="1" applyFont="1" applyFill="1" applyBorder="1" applyAlignment="1">
      <alignment horizontal="center" vertical="center"/>
    </xf>
    <xf numFmtId="0" fontId="66" fillId="11" borderId="4" xfId="8" applyFont="1" applyFill="1" applyBorder="1" applyAlignment="1">
      <alignment vertical="center" wrapText="1"/>
    </xf>
    <xf numFmtId="167" fontId="67" fillId="11" borderId="4" xfId="8" applyNumberFormat="1" applyFont="1" applyFill="1" applyBorder="1" applyAlignment="1">
      <alignment vertical="center"/>
    </xf>
    <xf numFmtId="3" fontId="67" fillId="11" borderId="4" xfId="8" applyNumberFormat="1" applyFont="1" applyFill="1" applyBorder="1" applyAlignment="1">
      <alignment vertical="center"/>
    </xf>
    <xf numFmtId="3" fontId="68" fillId="11" borderId="4" xfId="8" applyNumberFormat="1" applyFont="1" applyFill="1" applyBorder="1" applyAlignment="1">
      <alignment vertical="center"/>
    </xf>
    <xf numFmtId="3" fontId="56" fillId="11" borderId="4" xfId="8" applyNumberFormat="1" applyFont="1" applyFill="1" applyBorder="1" applyAlignment="1">
      <alignment vertical="center"/>
    </xf>
    <xf numFmtId="166" fontId="67" fillId="11" borderId="4" xfId="8" applyNumberFormat="1" applyFont="1" applyFill="1" applyBorder="1" applyAlignment="1">
      <alignment vertical="center"/>
    </xf>
    <xf numFmtId="0" fontId="52" fillId="11" borderId="55" xfId="8" quotePrefix="1" applyFont="1" applyFill="1" applyBorder="1" applyAlignment="1">
      <alignment horizontal="center" vertical="center"/>
    </xf>
    <xf numFmtId="0" fontId="66" fillId="11" borderId="5" xfId="8" applyFont="1" applyFill="1" applyBorder="1" applyAlignment="1">
      <alignment horizontal="left" vertical="center" wrapText="1" indent="4"/>
    </xf>
    <xf numFmtId="167" fontId="56" fillId="11" borderId="5" xfId="8" applyNumberFormat="1" applyFont="1" applyFill="1" applyBorder="1" applyAlignment="1">
      <alignment vertical="center"/>
    </xf>
    <xf numFmtId="166" fontId="56" fillId="11" borderId="5" xfId="8" applyNumberFormat="1" applyFont="1" applyFill="1" applyBorder="1" applyAlignment="1">
      <alignment vertical="center"/>
    </xf>
    <xf numFmtId="0" fontId="52" fillId="11" borderId="51" xfId="8" quotePrefix="1" applyFont="1" applyFill="1" applyBorder="1" applyAlignment="1">
      <alignment horizontal="center" vertical="center"/>
    </xf>
    <xf numFmtId="0" fontId="66" fillId="11" borderId="31" xfId="8" applyFont="1" applyFill="1" applyBorder="1" applyAlignment="1">
      <alignment horizontal="left" vertical="center" wrapText="1" indent="4"/>
    </xf>
    <xf numFmtId="167" fontId="56" fillId="11" borderId="31" xfId="8" applyNumberFormat="1" applyFont="1" applyFill="1" applyBorder="1" applyAlignment="1">
      <alignment vertical="center"/>
    </xf>
    <xf numFmtId="3" fontId="56" fillId="11" borderId="31" xfId="8" applyNumberFormat="1" applyFont="1" applyFill="1" applyBorder="1" applyAlignment="1">
      <alignment vertical="center"/>
    </xf>
    <xf numFmtId="3" fontId="57" fillId="11" borderId="31" xfId="8" applyNumberFormat="1" applyFont="1" applyFill="1" applyBorder="1" applyAlignment="1">
      <alignment vertical="center"/>
    </xf>
    <xf numFmtId="166" fontId="56" fillId="11" borderId="31" xfId="8" applyNumberFormat="1" applyFont="1" applyFill="1" applyBorder="1" applyAlignment="1">
      <alignment vertical="center"/>
    </xf>
    <xf numFmtId="0" fontId="52" fillId="11" borderId="47" xfId="8" quotePrefix="1" applyFont="1" applyFill="1" applyBorder="1" applyAlignment="1">
      <alignment horizontal="center" vertical="center"/>
    </xf>
    <xf numFmtId="0" fontId="66" fillId="11" borderId="7" xfId="8" applyFont="1" applyFill="1" applyBorder="1" applyAlignment="1">
      <alignment horizontal="left" vertical="center" wrapText="1" indent="4"/>
    </xf>
    <xf numFmtId="167" fontId="56" fillId="11" borderId="7" xfId="8" applyNumberFormat="1" applyFont="1" applyFill="1" applyBorder="1" applyAlignment="1">
      <alignment vertical="center"/>
    </xf>
    <xf numFmtId="3" fontId="56" fillId="11" borderId="7" xfId="8" applyNumberFormat="1" applyFont="1" applyFill="1" applyBorder="1" applyAlignment="1">
      <alignment vertical="center"/>
    </xf>
    <xf numFmtId="3" fontId="57" fillId="11" borderId="7" xfId="8" applyNumberFormat="1" applyFont="1" applyFill="1" applyBorder="1" applyAlignment="1">
      <alignment vertical="center"/>
    </xf>
    <xf numFmtId="166" fontId="56" fillId="11" borderId="7" xfId="8" applyNumberFormat="1" applyFont="1" applyFill="1" applyBorder="1" applyAlignment="1">
      <alignment vertical="center"/>
    </xf>
    <xf numFmtId="0" fontId="65" fillId="11" borderId="47" xfId="8" quotePrefix="1" applyFont="1" applyFill="1" applyBorder="1" applyAlignment="1">
      <alignment horizontal="center" vertical="center"/>
    </xf>
    <xf numFmtId="0" fontId="65" fillId="11" borderId="7" xfId="8" applyFont="1" applyFill="1" applyBorder="1" applyAlignment="1">
      <alignment vertical="center" wrapText="1"/>
    </xf>
    <xf numFmtId="167" fontId="48" fillId="11" borderId="7" xfId="8" applyNumberFormat="1" applyFont="1" applyFill="1" applyBorder="1" applyAlignment="1">
      <alignment vertical="center"/>
    </xf>
    <xf numFmtId="3" fontId="48" fillId="11" borderId="7" xfId="8" applyNumberFormat="1" applyFont="1" applyFill="1" applyBorder="1" applyAlignment="1">
      <alignment vertical="center"/>
    </xf>
    <xf numFmtId="166" fontId="48" fillId="11" borderId="7" xfId="8" applyNumberFormat="1" applyFont="1" applyFill="1" applyBorder="1" applyAlignment="1">
      <alignment vertical="center"/>
    </xf>
    <xf numFmtId="0" fontId="69" fillId="11" borderId="44" xfId="8" quotePrefix="1" applyFont="1" applyFill="1" applyBorder="1" applyAlignment="1">
      <alignment horizontal="center" vertical="center"/>
    </xf>
    <xf numFmtId="3" fontId="57" fillId="11" borderId="9" xfId="8" applyNumberFormat="1" applyFont="1" applyFill="1" applyBorder="1" applyAlignment="1">
      <alignment vertical="center"/>
    </xf>
    <xf numFmtId="166" fontId="50" fillId="11" borderId="9" xfId="8" applyNumberFormat="1" applyFont="1" applyFill="1" applyBorder="1" applyAlignment="1">
      <alignment vertical="center"/>
    </xf>
    <xf numFmtId="49" fontId="69" fillId="11" borderId="44" xfId="8" quotePrefix="1" applyNumberFormat="1" applyFont="1" applyFill="1" applyBorder="1" applyAlignment="1">
      <alignment horizontal="center" vertical="center"/>
    </xf>
    <xf numFmtId="166" fontId="48" fillId="11" borderId="9" xfId="8" applyNumberFormat="1" applyFont="1" applyFill="1" applyBorder="1" applyAlignment="1">
      <alignment vertical="center"/>
    </xf>
  </cellXfs>
  <cellStyles count="10">
    <cellStyle name="Dziesiętny" xfId="7" builtinId="3"/>
    <cellStyle name="Dziesiętny 2" xfId="3" xr:uid="{00000000-0005-0000-0000-000000000000}"/>
    <cellStyle name="Dziesiętny 2 2" xfId="5" xr:uid="{00000000-0005-0000-0000-000001000000}"/>
    <cellStyle name="Dziesiętny 3" xfId="9" xr:uid="{A0D34858-0D6C-4649-90B2-E3652A071542}"/>
    <cellStyle name="Normalny" xfId="0" builtinId="0"/>
    <cellStyle name="Normalny 2" xfId="1" xr:uid="{00000000-0005-0000-0000-000003000000}"/>
    <cellStyle name="Normalny 3" xfId="2" xr:uid="{00000000-0005-0000-0000-000004000000}"/>
    <cellStyle name="Normalny 3 2" xfId="4" xr:uid="{00000000-0005-0000-0000-000005000000}"/>
    <cellStyle name="Normalny 4" xfId="6" xr:uid="{00000000-0005-0000-0000-000006000000}"/>
    <cellStyle name="Normalny 5" xfId="8" xr:uid="{FA4499FD-6015-4A0C-8B99-D6FBA5469424}"/>
  </cellStyles>
  <dxfs count="6">
    <dxf>
      <font>
        <color theme="7" tint="0.79998168889431442"/>
      </font>
    </dxf>
    <dxf>
      <font>
        <color rgb="FFFFFFCC"/>
      </font>
    </dxf>
    <dxf>
      <font>
        <color rgb="FFFFFF99"/>
      </font>
    </dxf>
    <dxf>
      <font>
        <color theme="7" tint="0.79998168889431442"/>
      </font>
    </dxf>
    <dxf>
      <font>
        <color rgb="FFCCFF99"/>
      </font>
    </dxf>
    <dxf>
      <font>
        <color theme="7" tint="0.79998168889431442"/>
      </font>
    </dxf>
  </dxfs>
  <tableStyles count="0" defaultTableStyle="TableStyleMedium9" defaultPivotStyle="PivotStyleLight16"/>
  <colors>
    <mruColors>
      <color rgb="FFD5FFAB"/>
      <color rgb="FFFF00FF"/>
      <color rgb="FFFFFFCC"/>
      <color rgb="FFFFFFFF"/>
      <color rgb="FFCCFF99"/>
      <color rgb="FFFFFF99"/>
      <color rgb="FFCCFFFF"/>
      <color rgb="FFCCFFCC"/>
      <color rgb="FFD1FFA3"/>
      <color rgb="FFC0F6C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24"/>
  <sheetViews>
    <sheetView tabSelected="1" zoomScale="70" zoomScaleNormal="70" workbookViewId="0">
      <selection activeCell="E37" sqref="E37"/>
    </sheetView>
  </sheetViews>
  <sheetFormatPr defaultColWidth="9.140625" defaultRowHeight="15"/>
  <cols>
    <col min="1" max="1" width="15.28515625" style="10" customWidth="1"/>
    <col min="2" max="2" width="89" style="7" customWidth="1"/>
    <col min="3" max="3" width="20.85546875" style="7" customWidth="1"/>
    <col min="4" max="5" width="21.42578125" style="7" customWidth="1"/>
    <col min="6" max="10" width="19.28515625" style="11" customWidth="1"/>
    <col min="11" max="11" width="20.85546875" style="11" customWidth="1"/>
    <col min="12" max="12" width="17.7109375" style="12" customWidth="1"/>
    <col min="13" max="13" width="43.85546875" style="7" customWidth="1"/>
    <col min="14" max="16384" width="9.140625" style="7"/>
  </cols>
  <sheetData>
    <row r="1" spans="1:17" ht="18.75">
      <c r="A1" s="34"/>
      <c r="B1" s="34"/>
      <c r="C1" s="34"/>
      <c r="D1" s="34"/>
      <c r="E1" s="34"/>
      <c r="F1" s="34"/>
      <c r="G1" s="39"/>
      <c r="H1" s="201" t="s">
        <v>236</v>
      </c>
      <c r="I1" s="201"/>
      <c r="J1" s="201"/>
      <c r="K1" s="201"/>
      <c r="L1" s="201"/>
      <c r="M1" s="201"/>
      <c r="N1" s="5"/>
      <c r="O1" s="6"/>
      <c r="P1" s="8"/>
      <c r="Q1" s="9"/>
    </row>
    <row r="2" spans="1:17" ht="18.75">
      <c r="A2" s="34"/>
      <c r="B2" s="34"/>
      <c r="C2" s="34"/>
      <c r="D2" s="34"/>
      <c r="E2" s="34"/>
      <c r="F2" s="34"/>
      <c r="G2" s="114"/>
      <c r="H2" s="222" t="s">
        <v>140</v>
      </c>
      <c r="I2" s="222"/>
      <c r="J2" s="222"/>
      <c r="K2" s="222"/>
      <c r="L2" s="222"/>
      <c r="M2" s="222"/>
      <c r="N2" s="5"/>
      <c r="O2" s="6"/>
      <c r="P2" s="8"/>
      <c r="Q2" s="9"/>
    </row>
    <row r="3" spans="1:17" ht="52.5" customHeight="1" thickBot="1">
      <c r="A3" s="216" t="s">
        <v>110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5"/>
      <c r="O3" s="6"/>
      <c r="P3" s="8"/>
      <c r="Q3" s="9"/>
    </row>
    <row r="4" spans="1:17" ht="27.75" customHeight="1">
      <c r="A4" s="203" t="s">
        <v>51</v>
      </c>
      <c r="B4" s="203" t="s">
        <v>0</v>
      </c>
      <c r="C4" s="205" t="s">
        <v>133</v>
      </c>
      <c r="D4" s="207" t="s">
        <v>136</v>
      </c>
      <c r="E4" s="209" t="s">
        <v>134</v>
      </c>
      <c r="F4" s="211" t="s">
        <v>17</v>
      </c>
      <c r="G4" s="211"/>
      <c r="H4" s="211"/>
      <c r="I4" s="211"/>
      <c r="J4" s="211"/>
      <c r="K4" s="211"/>
      <c r="L4" s="212" t="s">
        <v>111</v>
      </c>
      <c r="M4" s="214" t="s">
        <v>1</v>
      </c>
      <c r="N4" s="5"/>
      <c r="O4" s="6"/>
      <c r="P4" s="8"/>
      <c r="Q4" s="9"/>
    </row>
    <row r="5" spans="1:17" ht="102.75" customHeight="1" thickBot="1">
      <c r="A5" s="204"/>
      <c r="B5" s="204"/>
      <c r="C5" s="206"/>
      <c r="D5" s="208"/>
      <c r="E5" s="210"/>
      <c r="F5" s="45" t="s">
        <v>19</v>
      </c>
      <c r="G5" s="46" t="s">
        <v>18</v>
      </c>
      <c r="H5" s="45" t="s">
        <v>20</v>
      </c>
      <c r="I5" s="45" t="s">
        <v>117</v>
      </c>
      <c r="J5" s="45" t="s">
        <v>16</v>
      </c>
      <c r="K5" s="45" t="s">
        <v>21</v>
      </c>
      <c r="L5" s="213"/>
      <c r="M5" s="215"/>
    </row>
    <row r="6" spans="1:17" s="1" customFormat="1" ht="54" customHeight="1" thickBot="1">
      <c r="A6" s="125"/>
      <c r="B6" s="126" t="s">
        <v>49</v>
      </c>
      <c r="C6" s="158">
        <v>27979.7</v>
      </c>
      <c r="D6" s="149">
        <v>12782000</v>
      </c>
      <c r="E6" s="149">
        <v>12783269</v>
      </c>
      <c r="F6" s="150">
        <v>2225543</v>
      </c>
      <c r="G6" s="150">
        <v>466300</v>
      </c>
      <c r="H6" s="150">
        <v>382840</v>
      </c>
      <c r="I6" s="150">
        <v>0</v>
      </c>
      <c r="J6" s="150">
        <v>1197628</v>
      </c>
      <c r="K6" s="150">
        <v>8510958</v>
      </c>
      <c r="L6" s="149">
        <v>29249</v>
      </c>
      <c r="M6" s="127"/>
    </row>
    <row r="7" spans="1:17" s="1" customFormat="1" ht="61.5" thickBot="1">
      <c r="A7" s="141" t="s">
        <v>4</v>
      </c>
      <c r="B7" s="142" t="s">
        <v>120</v>
      </c>
      <c r="C7" s="159">
        <v>27146.03</v>
      </c>
      <c r="D7" s="151">
        <v>2694633</v>
      </c>
      <c r="E7" s="151">
        <v>2696091</v>
      </c>
      <c r="F7" s="152">
        <v>2225543</v>
      </c>
      <c r="G7" s="152"/>
      <c r="H7" s="152">
        <v>373840</v>
      </c>
      <c r="I7" s="152"/>
      <c r="J7" s="152"/>
      <c r="K7" s="152">
        <v>96708</v>
      </c>
      <c r="L7" s="151">
        <v>28604</v>
      </c>
      <c r="M7" s="217" t="s">
        <v>38</v>
      </c>
    </row>
    <row r="8" spans="1:17" s="1" customFormat="1" ht="54" customHeight="1" thickBot="1">
      <c r="A8" s="194" t="s">
        <v>5</v>
      </c>
      <c r="B8" s="195" t="s">
        <v>53</v>
      </c>
      <c r="C8" s="159"/>
      <c r="D8" s="151">
        <v>7688367</v>
      </c>
      <c r="E8" s="151">
        <v>7688367</v>
      </c>
      <c r="F8" s="151"/>
      <c r="G8" s="151"/>
      <c r="H8" s="151"/>
      <c r="I8" s="151"/>
      <c r="J8" s="151"/>
      <c r="K8" s="151">
        <v>7688367</v>
      </c>
      <c r="L8" s="151"/>
      <c r="M8" s="218"/>
    </row>
    <row r="9" spans="1:17" s="1" customFormat="1" ht="54" customHeight="1" thickBot="1">
      <c r="A9" s="194" t="s">
        <v>6</v>
      </c>
      <c r="B9" s="195" t="s">
        <v>39</v>
      </c>
      <c r="C9" s="159"/>
      <c r="D9" s="151">
        <v>25000</v>
      </c>
      <c r="E9" s="151">
        <v>25000</v>
      </c>
      <c r="F9" s="151"/>
      <c r="G9" s="151"/>
      <c r="H9" s="151"/>
      <c r="I9" s="151"/>
      <c r="J9" s="151">
        <v>19000</v>
      </c>
      <c r="K9" s="151">
        <v>6000</v>
      </c>
      <c r="L9" s="151"/>
      <c r="M9" s="219" t="s">
        <v>121</v>
      </c>
    </row>
    <row r="10" spans="1:17" s="1" customFormat="1" ht="54" customHeight="1" thickBot="1">
      <c r="A10" s="194" t="s">
        <v>7</v>
      </c>
      <c r="B10" s="195" t="s">
        <v>41</v>
      </c>
      <c r="C10" s="159"/>
      <c r="D10" s="151">
        <v>25000</v>
      </c>
      <c r="E10" s="151">
        <v>25000</v>
      </c>
      <c r="F10" s="151"/>
      <c r="G10" s="151"/>
      <c r="H10" s="151"/>
      <c r="I10" s="151"/>
      <c r="J10" s="151">
        <v>15000</v>
      </c>
      <c r="K10" s="151">
        <v>10000</v>
      </c>
      <c r="L10" s="151"/>
      <c r="M10" s="220"/>
    </row>
    <row r="11" spans="1:17" s="2" customFormat="1" ht="54" customHeight="1" thickBot="1">
      <c r="A11" s="194" t="s">
        <v>8</v>
      </c>
      <c r="B11" s="196" t="s">
        <v>13</v>
      </c>
      <c r="C11" s="159"/>
      <c r="D11" s="151">
        <v>322000</v>
      </c>
      <c r="E11" s="151">
        <v>322000</v>
      </c>
      <c r="F11" s="179"/>
      <c r="G11" s="179"/>
      <c r="H11" s="179"/>
      <c r="I11" s="179"/>
      <c r="J11" s="179">
        <v>99000</v>
      </c>
      <c r="K11" s="179">
        <v>223000</v>
      </c>
      <c r="L11" s="151"/>
      <c r="M11" s="220"/>
    </row>
    <row r="12" spans="1:17" s="4" customFormat="1" ht="54" customHeight="1" thickBot="1">
      <c r="A12" s="194" t="s">
        <v>9</v>
      </c>
      <c r="B12" s="197" t="s">
        <v>37</v>
      </c>
      <c r="C12" s="159"/>
      <c r="D12" s="151">
        <v>450000</v>
      </c>
      <c r="E12" s="151">
        <v>450000</v>
      </c>
      <c r="F12" s="180"/>
      <c r="G12" s="180">
        <v>11500</v>
      </c>
      <c r="H12" s="180"/>
      <c r="I12" s="180"/>
      <c r="J12" s="180">
        <v>50000</v>
      </c>
      <c r="K12" s="180">
        <v>388500</v>
      </c>
      <c r="L12" s="151"/>
      <c r="M12" s="220"/>
    </row>
    <row r="13" spans="1:17" s="118" customFormat="1" ht="54" customHeight="1" thickBot="1">
      <c r="A13" s="194" t="s">
        <v>10</v>
      </c>
      <c r="B13" s="197" t="s">
        <v>115</v>
      </c>
      <c r="C13" s="159">
        <v>189.13</v>
      </c>
      <c r="D13" s="151">
        <v>446000</v>
      </c>
      <c r="E13" s="151">
        <v>445811</v>
      </c>
      <c r="F13" s="151"/>
      <c r="G13" s="151">
        <v>324000</v>
      </c>
      <c r="H13" s="151">
        <v>5000</v>
      </c>
      <c r="I13" s="151"/>
      <c r="J13" s="151">
        <v>65000</v>
      </c>
      <c r="K13" s="151">
        <v>51811</v>
      </c>
      <c r="L13" s="151"/>
      <c r="M13" s="220"/>
    </row>
    <row r="14" spans="1:17" s="4" customFormat="1" ht="54" customHeight="1" thickBot="1">
      <c r="A14" s="194" t="s">
        <v>11</v>
      </c>
      <c r="B14" s="197" t="s">
        <v>126</v>
      </c>
      <c r="C14" s="181"/>
      <c r="D14" s="182">
        <v>86000</v>
      </c>
      <c r="E14" s="182">
        <v>86000</v>
      </c>
      <c r="F14" s="151"/>
      <c r="G14" s="151">
        <v>15000</v>
      </c>
      <c r="H14" s="151"/>
      <c r="I14" s="151"/>
      <c r="J14" s="151">
        <v>63000</v>
      </c>
      <c r="K14" s="151">
        <v>8000</v>
      </c>
      <c r="L14" s="151"/>
      <c r="M14" s="220"/>
    </row>
    <row r="15" spans="1:17" s="3" customFormat="1" ht="54" customHeight="1" thickBot="1">
      <c r="A15" s="194" t="s">
        <v>12</v>
      </c>
      <c r="B15" s="197" t="s">
        <v>14</v>
      </c>
      <c r="C15" s="159"/>
      <c r="D15" s="151">
        <v>75000</v>
      </c>
      <c r="E15" s="151">
        <v>75000</v>
      </c>
      <c r="F15" s="151"/>
      <c r="G15" s="151">
        <v>65800</v>
      </c>
      <c r="H15" s="151"/>
      <c r="I15" s="151"/>
      <c r="J15" s="151">
        <v>8500</v>
      </c>
      <c r="K15" s="151">
        <v>700</v>
      </c>
      <c r="L15" s="151"/>
      <c r="M15" s="220"/>
    </row>
    <row r="16" spans="1:17" ht="54" customHeight="1" thickBot="1">
      <c r="A16" s="144">
        <v>10</v>
      </c>
      <c r="B16" s="143" t="s">
        <v>15</v>
      </c>
      <c r="C16" s="159"/>
      <c r="D16" s="151">
        <v>1000</v>
      </c>
      <c r="E16" s="151">
        <v>1000</v>
      </c>
      <c r="F16" s="151"/>
      <c r="G16" s="152"/>
      <c r="H16" s="152"/>
      <c r="I16" s="152"/>
      <c r="J16" s="152">
        <v>300</v>
      </c>
      <c r="K16" s="152">
        <v>700</v>
      </c>
      <c r="L16" s="151"/>
      <c r="M16" s="220"/>
    </row>
    <row r="17" spans="1:13" ht="54" customHeight="1" thickBot="1">
      <c r="A17" s="145" t="s">
        <v>139</v>
      </c>
      <c r="B17" s="146" t="s">
        <v>112</v>
      </c>
      <c r="C17" s="181"/>
      <c r="D17" s="182">
        <v>49000</v>
      </c>
      <c r="E17" s="182">
        <v>49000</v>
      </c>
      <c r="F17" s="182"/>
      <c r="G17" s="182"/>
      <c r="H17" s="182"/>
      <c r="I17" s="182"/>
      <c r="J17" s="182">
        <v>32000</v>
      </c>
      <c r="K17" s="182">
        <v>17000</v>
      </c>
      <c r="L17" s="182"/>
      <c r="M17" s="221"/>
    </row>
    <row r="18" spans="1:13" ht="54" customHeight="1" thickBot="1">
      <c r="A18" s="144">
        <v>13</v>
      </c>
      <c r="B18" s="143" t="s">
        <v>113</v>
      </c>
      <c r="C18" s="159"/>
      <c r="D18" s="151">
        <v>45000</v>
      </c>
      <c r="E18" s="151">
        <v>45000</v>
      </c>
      <c r="F18" s="151"/>
      <c r="G18" s="152"/>
      <c r="H18" s="152"/>
      <c r="I18" s="152"/>
      <c r="J18" s="152">
        <v>45000</v>
      </c>
      <c r="K18" s="152"/>
      <c r="L18" s="151"/>
      <c r="M18" s="128" t="s">
        <v>28</v>
      </c>
    </row>
    <row r="19" spans="1:13" ht="54" customHeight="1" thickBot="1">
      <c r="A19" s="144">
        <v>14</v>
      </c>
      <c r="B19" s="143" t="s">
        <v>114</v>
      </c>
      <c r="C19" s="159">
        <v>644.54</v>
      </c>
      <c r="D19" s="151">
        <v>725000</v>
      </c>
      <c r="E19" s="151">
        <v>725000</v>
      </c>
      <c r="F19" s="151"/>
      <c r="G19" s="152"/>
      <c r="H19" s="152"/>
      <c r="I19" s="152"/>
      <c r="J19" s="152">
        <v>724828</v>
      </c>
      <c r="K19" s="152">
        <v>172</v>
      </c>
      <c r="L19" s="151">
        <v>645</v>
      </c>
      <c r="M19" s="128" t="s">
        <v>2</v>
      </c>
    </row>
    <row r="20" spans="1:13" s="119" customFormat="1" ht="54" customHeight="1" thickBot="1">
      <c r="A20" s="147">
        <v>15</v>
      </c>
      <c r="B20" s="148" t="s">
        <v>116</v>
      </c>
      <c r="C20" s="159"/>
      <c r="D20" s="151">
        <v>150000</v>
      </c>
      <c r="E20" s="151">
        <v>150000</v>
      </c>
      <c r="F20" s="151"/>
      <c r="G20" s="152">
        <v>50000</v>
      </c>
      <c r="H20" s="152">
        <v>4000</v>
      </c>
      <c r="I20" s="152"/>
      <c r="J20" s="152">
        <v>76000</v>
      </c>
      <c r="K20" s="152">
        <v>20000</v>
      </c>
      <c r="L20" s="151"/>
      <c r="M20" s="128" t="s">
        <v>40</v>
      </c>
    </row>
    <row r="21" spans="1:13" s="1" customFormat="1" ht="61.5" customHeight="1" thickBot="1">
      <c r="A21" s="129">
        <v>12</v>
      </c>
      <c r="B21" s="188" t="s">
        <v>127</v>
      </c>
      <c r="C21" s="185"/>
      <c r="D21" s="186">
        <v>3324000</v>
      </c>
      <c r="E21" s="186">
        <v>3324000</v>
      </c>
      <c r="F21" s="187"/>
      <c r="G21" s="187">
        <v>1115000</v>
      </c>
      <c r="H21" s="187">
        <v>40000</v>
      </c>
      <c r="I21" s="187"/>
      <c r="J21" s="187">
        <v>950000</v>
      </c>
      <c r="K21" s="187">
        <v>1219000</v>
      </c>
      <c r="L21" s="185"/>
      <c r="M21" s="130" t="s">
        <v>36</v>
      </c>
    </row>
    <row r="22" spans="1:13" ht="54" customHeight="1" thickBot="1">
      <c r="A22" s="202" t="s">
        <v>3</v>
      </c>
      <c r="B22" s="202"/>
      <c r="C22" s="160">
        <v>27979.7</v>
      </c>
      <c r="D22" s="153">
        <v>16106000</v>
      </c>
      <c r="E22" s="154">
        <v>16107269</v>
      </c>
      <c r="F22" s="154">
        <v>2225543</v>
      </c>
      <c r="G22" s="154">
        <v>1581300</v>
      </c>
      <c r="H22" s="154">
        <v>422840</v>
      </c>
      <c r="I22" s="154">
        <v>0</v>
      </c>
      <c r="J22" s="154">
        <v>2147628</v>
      </c>
      <c r="K22" s="154">
        <v>9729958</v>
      </c>
      <c r="L22" s="154">
        <v>29249</v>
      </c>
      <c r="M22" s="131"/>
    </row>
    <row r="23" spans="1:13" ht="54" customHeight="1">
      <c r="A23" s="35"/>
      <c r="B23" s="124" t="s">
        <v>235</v>
      </c>
      <c r="C23" s="36"/>
      <c r="D23" s="36"/>
      <c r="E23" s="36"/>
      <c r="F23" s="37"/>
      <c r="G23" s="37"/>
      <c r="H23" s="37"/>
      <c r="I23" s="37"/>
      <c r="J23" s="37"/>
      <c r="K23" s="37"/>
      <c r="L23" s="37"/>
      <c r="M23" s="38"/>
    </row>
    <row r="24" spans="1:13" ht="18">
      <c r="D24" s="199"/>
    </row>
  </sheetData>
  <mergeCells count="14">
    <mergeCell ref="H1:M1"/>
    <mergeCell ref="A22:B22"/>
    <mergeCell ref="A4:A5"/>
    <mergeCell ref="B4:B5"/>
    <mergeCell ref="C4:C5"/>
    <mergeCell ref="D4:D5"/>
    <mergeCell ref="E4:E5"/>
    <mergeCell ref="F4:K4"/>
    <mergeCell ref="L4:L5"/>
    <mergeCell ref="M4:M5"/>
    <mergeCell ref="A3:M3"/>
    <mergeCell ref="M7:M8"/>
    <mergeCell ref="M9:M17"/>
    <mergeCell ref="H2:M2"/>
  </mergeCells>
  <conditionalFormatting sqref="A8:B11 A13:B13 A15:B17">
    <cfRule type="cellIs" dxfId="5" priority="8" operator="equal">
      <formula>0</formula>
    </cfRule>
  </conditionalFormatting>
  <conditionalFormatting sqref="A6:B6 A21:B21">
    <cfRule type="cellIs" dxfId="4" priority="6" operator="equal">
      <formula>0</formula>
    </cfRule>
  </conditionalFormatting>
  <conditionalFormatting sqref="A7:B7 A12:B12 A14:B14">
    <cfRule type="cellIs" dxfId="3" priority="5" operator="equal">
      <formula>0</formula>
    </cfRule>
  </conditionalFormatting>
  <conditionalFormatting sqref="A22:B22 M22">
    <cfRule type="cellIs" dxfId="2" priority="3" operator="equal">
      <formula>0</formula>
    </cfRule>
    <cfRule type="cellIs" dxfId="1" priority="4" operator="equal">
      <formula>0</formula>
    </cfRule>
  </conditionalFormatting>
  <conditionalFormatting sqref="A18:B21">
    <cfRule type="cellIs" dxfId="0" priority="1" operator="equal">
      <formula>0</formula>
    </cfRule>
  </conditionalFormatting>
  <printOptions horizontalCentered="1"/>
  <pageMargins left="0" right="0" top="0" bottom="0" header="0" footer="0"/>
  <pageSetup paperSize="9" scale="40" orientation="landscape" verticalDpi="597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56"/>
  <sheetViews>
    <sheetView topLeftCell="A14" zoomScale="75" zoomScaleNormal="75" zoomScaleSheetLayoutView="70" workbookViewId="0">
      <selection activeCell="T27" sqref="T27"/>
    </sheetView>
  </sheetViews>
  <sheetFormatPr defaultColWidth="9.140625" defaultRowHeight="12.75"/>
  <cols>
    <col min="1" max="1" width="16" style="16" customWidth="1"/>
    <col min="2" max="2" width="86.85546875" style="13" customWidth="1"/>
    <col min="3" max="3" width="24.5703125" style="15" customWidth="1"/>
    <col min="4" max="4" width="24.7109375" style="15" customWidth="1"/>
    <col min="5" max="5" width="24.140625" style="13" customWidth="1"/>
    <col min="6" max="6" width="20.85546875" style="15" customWidth="1"/>
    <col min="7" max="7" width="18.7109375" style="15" customWidth="1"/>
    <col min="8" max="9" width="19" style="15" customWidth="1"/>
    <col min="10" max="10" width="19.5703125" style="15" customWidth="1"/>
    <col min="11" max="13" width="19" style="15" customWidth="1"/>
    <col min="14" max="14" width="39" style="14" customWidth="1"/>
    <col min="15" max="16384" width="9.140625" style="13"/>
  </cols>
  <sheetData>
    <row r="1" spans="1:14" ht="33" customHeight="1">
      <c r="H1" s="39"/>
      <c r="I1" s="39"/>
      <c r="J1" s="201" t="s">
        <v>237</v>
      </c>
      <c r="K1" s="201"/>
      <c r="L1" s="201"/>
      <c r="M1" s="201"/>
      <c r="N1" s="201"/>
    </row>
    <row r="2" spans="1:14" ht="33" customHeight="1">
      <c r="H2" s="114"/>
      <c r="I2" s="114"/>
      <c r="J2" s="222" t="s">
        <v>141</v>
      </c>
      <c r="K2" s="222"/>
      <c r="L2" s="222"/>
      <c r="M2" s="222"/>
      <c r="N2" s="222"/>
    </row>
    <row r="3" spans="1:14" ht="72" customHeight="1" thickBot="1">
      <c r="A3" s="216" t="s">
        <v>109</v>
      </c>
      <c r="B3" s="216"/>
      <c r="C3" s="216"/>
      <c r="D3" s="216"/>
      <c r="E3" s="216"/>
      <c r="F3" s="216"/>
      <c r="G3" s="216"/>
      <c r="H3" s="216"/>
      <c r="I3" s="216"/>
      <c r="J3" s="216"/>
      <c r="K3" s="216"/>
      <c r="L3" s="216"/>
      <c r="M3" s="216"/>
      <c r="N3" s="216"/>
    </row>
    <row r="4" spans="1:14" ht="40.700000000000003" customHeight="1">
      <c r="A4" s="223" t="s">
        <v>52</v>
      </c>
      <c r="B4" s="225" t="s">
        <v>0</v>
      </c>
      <c r="C4" s="205" t="s">
        <v>133</v>
      </c>
      <c r="D4" s="207" t="s">
        <v>135</v>
      </c>
      <c r="E4" s="209" t="s">
        <v>137</v>
      </c>
      <c r="F4" s="211" t="s">
        <v>17</v>
      </c>
      <c r="G4" s="211"/>
      <c r="H4" s="211"/>
      <c r="I4" s="211"/>
      <c r="J4" s="211"/>
      <c r="K4" s="211"/>
      <c r="L4" s="231" t="s">
        <v>50</v>
      </c>
      <c r="M4" s="227" t="s">
        <v>111</v>
      </c>
      <c r="N4" s="229" t="s">
        <v>1</v>
      </c>
    </row>
    <row r="5" spans="1:14" s="30" customFormat="1" ht="66.2" customHeight="1" thickBot="1">
      <c r="A5" s="224"/>
      <c r="B5" s="226"/>
      <c r="C5" s="206"/>
      <c r="D5" s="208"/>
      <c r="E5" s="210"/>
      <c r="F5" s="45" t="s">
        <v>19</v>
      </c>
      <c r="G5" s="46" t="s">
        <v>18</v>
      </c>
      <c r="H5" s="120" t="s">
        <v>20</v>
      </c>
      <c r="I5" s="120" t="s">
        <v>117</v>
      </c>
      <c r="J5" s="45" t="s">
        <v>16</v>
      </c>
      <c r="K5" s="45" t="s">
        <v>21</v>
      </c>
      <c r="L5" s="232"/>
      <c r="M5" s="228"/>
      <c r="N5" s="230"/>
    </row>
    <row r="6" spans="1:14" s="30" customFormat="1" ht="35.450000000000003" customHeight="1" thickBot="1">
      <c r="A6" s="32"/>
      <c r="B6" s="51" t="s">
        <v>33</v>
      </c>
      <c r="C6" s="161">
        <v>1077536.19</v>
      </c>
      <c r="D6" s="60">
        <v>23166676</v>
      </c>
      <c r="E6" s="60">
        <v>23232368</v>
      </c>
      <c r="F6" s="60">
        <v>13934983</v>
      </c>
      <c r="G6" s="60">
        <v>64303</v>
      </c>
      <c r="H6" s="60">
        <v>2727491</v>
      </c>
      <c r="I6" s="60">
        <v>0</v>
      </c>
      <c r="J6" s="60">
        <v>5857108</v>
      </c>
      <c r="K6" s="60">
        <v>648483</v>
      </c>
      <c r="L6" s="61">
        <v>0</v>
      </c>
      <c r="M6" s="61">
        <v>1143228</v>
      </c>
      <c r="N6" s="31"/>
    </row>
    <row r="7" spans="1:14" s="25" customFormat="1" ht="33" customHeight="1" thickBot="1">
      <c r="A7" s="132" t="s">
        <v>4</v>
      </c>
      <c r="B7" s="133" t="s">
        <v>32</v>
      </c>
      <c r="C7" s="162">
        <v>1072595.8799999999</v>
      </c>
      <c r="D7" s="111">
        <v>17140000</v>
      </c>
      <c r="E7" s="111">
        <v>17205692</v>
      </c>
      <c r="F7" s="111">
        <v>13934983</v>
      </c>
      <c r="G7" s="111"/>
      <c r="H7" s="89">
        <v>2721491</v>
      </c>
      <c r="I7" s="89"/>
      <c r="J7" s="89"/>
      <c r="K7" s="89">
        <v>549218</v>
      </c>
      <c r="L7" s="134"/>
      <c r="M7" s="134">
        <v>1138288</v>
      </c>
      <c r="N7" s="233" t="s">
        <v>35</v>
      </c>
    </row>
    <row r="8" spans="1:14" s="25" customFormat="1" ht="33" customHeight="1" thickBot="1">
      <c r="A8" s="132" t="s">
        <v>5</v>
      </c>
      <c r="B8" s="133" t="s">
        <v>124</v>
      </c>
      <c r="C8" s="163"/>
      <c r="D8" s="57">
        <v>76674</v>
      </c>
      <c r="E8" s="200">
        <v>76674</v>
      </c>
      <c r="F8" s="57"/>
      <c r="G8" s="57"/>
      <c r="H8" s="89"/>
      <c r="I8" s="89"/>
      <c r="J8" s="89">
        <v>46340</v>
      </c>
      <c r="K8" s="89">
        <v>30334</v>
      </c>
      <c r="L8" s="134"/>
      <c r="M8" s="134"/>
      <c r="N8" s="234"/>
    </row>
    <row r="9" spans="1:14" s="25" customFormat="1" ht="43.5" customHeight="1" thickBot="1">
      <c r="A9" s="132" t="s">
        <v>6</v>
      </c>
      <c r="B9" s="135" t="s">
        <v>31</v>
      </c>
      <c r="C9" s="162">
        <v>2578.1</v>
      </c>
      <c r="D9" s="89">
        <v>2791692</v>
      </c>
      <c r="E9" s="111">
        <v>2791692</v>
      </c>
      <c r="F9" s="89"/>
      <c r="G9" s="89">
        <v>48403</v>
      </c>
      <c r="H9" s="89">
        <v>6000</v>
      </c>
      <c r="I9" s="89"/>
      <c r="J9" s="89">
        <v>2735570</v>
      </c>
      <c r="K9" s="89">
        <v>1719</v>
      </c>
      <c r="L9" s="134"/>
      <c r="M9" s="134">
        <v>2578</v>
      </c>
      <c r="N9" s="235" t="s">
        <v>2</v>
      </c>
    </row>
    <row r="10" spans="1:14" s="25" customFormat="1" ht="34.5" customHeight="1" thickBot="1">
      <c r="A10" s="136" t="s">
        <v>7</v>
      </c>
      <c r="B10" s="135" t="s">
        <v>55</v>
      </c>
      <c r="C10" s="163"/>
      <c r="D10" s="89">
        <v>119308</v>
      </c>
      <c r="E10" s="184">
        <v>119308</v>
      </c>
      <c r="F10" s="89"/>
      <c r="G10" s="89"/>
      <c r="H10" s="89"/>
      <c r="I10" s="89"/>
      <c r="J10" s="89">
        <v>119308</v>
      </c>
      <c r="K10" s="89"/>
      <c r="L10" s="134"/>
      <c r="M10" s="134"/>
      <c r="N10" s="236"/>
    </row>
    <row r="11" spans="1:14" s="25" customFormat="1" ht="42.75" customHeight="1" thickBot="1">
      <c r="A11" s="136" t="s">
        <v>8</v>
      </c>
      <c r="B11" s="33" t="s">
        <v>30</v>
      </c>
      <c r="C11" s="183"/>
      <c r="D11" s="89">
        <v>296215</v>
      </c>
      <c r="E11" s="111">
        <v>296215</v>
      </c>
      <c r="F11" s="89"/>
      <c r="G11" s="89"/>
      <c r="H11" s="89"/>
      <c r="I11" s="89"/>
      <c r="J11" s="89">
        <v>296059</v>
      </c>
      <c r="K11" s="89">
        <v>156</v>
      </c>
      <c r="L11" s="134"/>
      <c r="M11" s="134"/>
      <c r="N11" s="236"/>
    </row>
    <row r="12" spans="1:14" s="29" customFormat="1" ht="48.2" customHeight="1" thickBot="1">
      <c r="A12" s="132" t="s">
        <v>9</v>
      </c>
      <c r="B12" s="33" t="s">
        <v>130</v>
      </c>
      <c r="C12" s="183">
        <v>2227.52</v>
      </c>
      <c r="D12" s="89">
        <v>274085</v>
      </c>
      <c r="E12" s="111">
        <v>274085</v>
      </c>
      <c r="F12" s="89"/>
      <c r="G12" s="89"/>
      <c r="H12" s="89"/>
      <c r="I12" s="89"/>
      <c r="J12" s="89">
        <v>262029</v>
      </c>
      <c r="K12" s="89">
        <v>12056</v>
      </c>
      <c r="L12" s="134"/>
      <c r="M12" s="134">
        <v>2227</v>
      </c>
      <c r="N12" s="237"/>
    </row>
    <row r="13" spans="1:14" s="25" customFormat="1" ht="38.25" customHeight="1" thickBot="1">
      <c r="A13" s="132" t="s">
        <v>10</v>
      </c>
      <c r="B13" s="33" t="s">
        <v>29</v>
      </c>
      <c r="C13" s="178"/>
      <c r="D13" s="89">
        <v>25000</v>
      </c>
      <c r="E13" s="89">
        <v>25000</v>
      </c>
      <c r="F13" s="89"/>
      <c r="G13" s="89"/>
      <c r="H13" s="89"/>
      <c r="I13" s="89"/>
      <c r="J13" s="89"/>
      <c r="K13" s="89">
        <v>25000</v>
      </c>
      <c r="L13" s="134"/>
      <c r="M13" s="134"/>
      <c r="N13" s="121" t="s">
        <v>40</v>
      </c>
    </row>
    <row r="14" spans="1:14" s="25" customFormat="1" ht="36" customHeight="1" thickBot="1">
      <c r="A14" s="137" t="s">
        <v>11</v>
      </c>
      <c r="B14" s="110" t="s">
        <v>118</v>
      </c>
      <c r="C14" s="178"/>
      <c r="D14" s="89">
        <v>3000</v>
      </c>
      <c r="E14" s="89">
        <v>3000</v>
      </c>
      <c r="F14" s="111"/>
      <c r="G14" s="111"/>
      <c r="H14" s="111"/>
      <c r="I14" s="111"/>
      <c r="J14" s="111">
        <v>0</v>
      </c>
      <c r="K14" s="111">
        <v>3000</v>
      </c>
      <c r="L14" s="112"/>
      <c r="M14" s="112"/>
      <c r="N14" s="95" t="s">
        <v>35</v>
      </c>
    </row>
    <row r="15" spans="1:14" s="25" customFormat="1" ht="36" customHeight="1" thickBot="1">
      <c r="A15" s="137" t="s">
        <v>12</v>
      </c>
      <c r="B15" s="110" t="s">
        <v>54</v>
      </c>
      <c r="C15" s="164">
        <v>134.69</v>
      </c>
      <c r="D15" s="111">
        <v>1454000</v>
      </c>
      <c r="E15" s="111">
        <v>1454000</v>
      </c>
      <c r="F15" s="111"/>
      <c r="G15" s="111"/>
      <c r="H15" s="111"/>
      <c r="I15" s="111"/>
      <c r="J15" s="111">
        <v>1452000</v>
      </c>
      <c r="K15" s="111">
        <v>2000</v>
      </c>
      <c r="L15" s="112"/>
      <c r="M15" s="112">
        <v>135</v>
      </c>
      <c r="N15" s="116" t="s">
        <v>28</v>
      </c>
    </row>
    <row r="16" spans="1:14" s="25" customFormat="1" ht="36" customHeight="1" thickBot="1">
      <c r="A16" s="138">
        <v>10</v>
      </c>
      <c r="B16" s="33" t="s">
        <v>128</v>
      </c>
      <c r="C16" s="178"/>
      <c r="D16" s="89">
        <v>250000</v>
      </c>
      <c r="E16" s="89">
        <v>250000</v>
      </c>
      <c r="F16" s="89"/>
      <c r="G16" s="89">
        <v>10500</v>
      </c>
      <c r="H16" s="89">
        <v>0</v>
      </c>
      <c r="I16" s="89"/>
      <c r="J16" s="89">
        <v>232500</v>
      </c>
      <c r="K16" s="89">
        <v>7000</v>
      </c>
      <c r="L16" s="134"/>
      <c r="M16" s="134"/>
      <c r="N16" s="238" t="s">
        <v>35</v>
      </c>
    </row>
    <row r="17" spans="1:14" s="25" customFormat="1" ht="36" customHeight="1" thickBot="1">
      <c r="A17" s="138">
        <v>11</v>
      </c>
      <c r="B17" s="33" t="s">
        <v>27</v>
      </c>
      <c r="C17" s="178"/>
      <c r="D17" s="89">
        <v>614902</v>
      </c>
      <c r="E17" s="89">
        <v>614902</v>
      </c>
      <c r="F17" s="89"/>
      <c r="G17" s="134"/>
      <c r="H17" s="134"/>
      <c r="I17" s="134"/>
      <c r="J17" s="134">
        <v>604902</v>
      </c>
      <c r="K17" s="134">
        <v>10000</v>
      </c>
      <c r="L17" s="134"/>
      <c r="M17" s="134"/>
      <c r="N17" s="239"/>
    </row>
    <row r="18" spans="1:14" s="21" customFormat="1" ht="36.75" customHeight="1" thickBot="1">
      <c r="A18" s="139">
        <v>15</v>
      </c>
      <c r="B18" s="140" t="s">
        <v>23</v>
      </c>
      <c r="C18" s="164"/>
      <c r="D18" s="111">
        <v>113800</v>
      </c>
      <c r="E18" s="111">
        <v>113800</v>
      </c>
      <c r="F18" s="111"/>
      <c r="G18" s="111">
        <v>5400</v>
      </c>
      <c r="H18" s="111"/>
      <c r="I18" s="111"/>
      <c r="J18" s="111">
        <v>108400</v>
      </c>
      <c r="K18" s="111">
        <v>0</v>
      </c>
      <c r="L18" s="112"/>
      <c r="M18" s="112"/>
      <c r="N18" s="48" t="s">
        <v>22</v>
      </c>
    </row>
    <row r="19" spans="1:14" s="21" customFormat="1" ht="36.75" customHeight="1" thickBot="1">
      <c r="A19" s="139">
        <v>17</v>
      </c>
      <c r="B19" s="140" t="s">
        <v>125</v>
      </c>
      <c r="C19" s="164"/>
      <c r="D19" s="111">
        <v>8000</v>
      </c>
      <c r="E19" s="111">
        <v>8000</v>
      </c>
      <c r="F19" s="111"/>
      <c r="G19" s="111"/>
      <c r="H19" s="111"/>
      <c r="I19" s="111"/>
      <c r="J19" s="111"/>
      <c r="K19" s="111">
        <v>8000</v>
      </c>
      <c r="L19" s="112"/>
      <c r="M19" s="112"/>
      <c r="N19" s="48" t="s">
        <v>35</v>
      </c>
    </row>
    <row r="20" spans="1:14" s="25" customFormat="1" ht="48.75" customHeight="1" thickBot="1">
      <c r="A20" s="49">
        <v>12</v>
      </c>
      <c r="B20" s="193" t="s">
        <v>57</v>
      </c>
      <c r="C20" s="165"/>
      <c r="D20" s="70">
        <v>1050000</v>
      </c>
      <c r="E20" s="70">
        <v>1050000</v>
      </c>
      <c r="F20" s="70"/>
      <c r="G20" s="70">
        <v>135000</v>
      </c>
      <c r="H20" s="70">
        <v>15000</v>
      </c>
      <c r="I20" s="70"/>
      <c r="J20" s="70">
        <v>898000</v>
      </c>
      <c r="K20" s="70">
        <v>2000</v>
      </c>
      <c r="L20" s="71"/>
      <c r="M20" s="71"/>
      <c r="N20" s="122" t="s">
        <v>42</v>
      </c>
    </row>
    <row r="21" spans="1:14" s="22" customFormat="1" ht="33" hidden="1" customHeight="1">
      <c r="A21" s="27" t="s">
        <v>43</v>
      </c>
      <c r="B21" s="28" t="s">
        <v>44</v>
      </c>
      <c r="C21" s="166"/>
      <c r="D21" s="59"/>
      <c r="E21" s="62">
        <v>0</v>
      </c>
      <c r="F21" s="62"/>
      <c r="G21" s="63"/>
      <c r="H21" s="63"/>
      <c r="I21" s="63"/>
      <c r="J21" s="63"/>
      <c r="K21" s="63"/>
      <c r="L21" s="63"/>
      <c r="M21" s="63"/>
      <c r="N21" s="240" t="s">
        <v>45</v>
      </c>
    </row>
    <row r="22" spans="1:14" s="22" customFormat="1" ht="44.45" hidden="1" customHeight="1" thickBot="1">
      <c r="A22" s="24" t="s">
        <v>46</v>
      </c>
      <c r="B22" s="40" t="s">
        <v>47</v>
      </c>
      <c r="C22" s="166"/>
      <c r="D22" s="59"/>
      <c r="E22" s="62">
        <v>0</v>
      </c>
      <c r="F22" s="67"/>
      <c r="G22" s="68"/>
      <c r="H22" s="68"/>
      <c r="I22" s="68"/>
      <c r="J22" s="68"/>
      <c r="K22" s="68"/>
      <c r="L22" s="69"/>
      <c r="M22" s="69"/>
      <c r="N22" s="241"/>
    </row>
    <row r="23" spans="1:14" s="22" customFormat="1" ht="61.5" thickBot="1">
      <c r="A23" s="23">
        <v>13</v>
      </c>
      <c r="B23" s="50" t="s">
        <v>123</v>
      </c>
      <c r="C23" s="189">
        <v>1077.49</v>
      </c>
      <c r="D23" s="190">
        <v>1636000</v>
      </c>
      <c r="E23" s="190">
        <v>1634923</v>
      </c>
      <c r="F23" s="191"/>
      <c r="G23" s="191"/>
      <c r="H23" s="191"/>
      <c r="I23" s="191"/>
      <c r="J23" s="191">
        <v>7000</v>
      </c>
      <c r="K23" s="191">
        <v>1627923</v>
      </c>
      <c r="L23" s="73"/>
      <c r="M23" s="73"/>
      <c r="N23" s="123" t="s">
        <v>48</v>
      </c>
    </row>
    <row r="24" spans="1:14" s="25" customFormat="1" ht="43.5" customHeight="1" thickBot="1">
      <c r="A24" s="23">
        <v>16</v>
      </c>
      <c r="B24" s="192" t="s">
        <v>58</v>
      </c>
      <c r="C24" s="165"/>
      <c r="D24" s="70">
        <v>3273300</v>
      </c>
      <c r="E24" s="70">
        <v>3273300</v>
      </c>
      <c r="F24" s="72">
        <v>1504404</v>
      </c>
      <c r="G24" s="72">
        <v>777331</v>
      </c>
      <c r="H24" s="72">
        <v>295897</v>
      </c>
      <c r="I24" s="72">
        <v>0</v>
      </c>
      <c r="J24" s="72">
        <v>637939</v>
      </c>
      <c r="K24" s="72">
        <v>57729</v>
      </c>
      <c r="L24" s="73"/>
      <c r="M24" s="73"/>
      <c r="N24" s="93" t="s">
        <v>22</v>
      </c>
    </row>
    <row r="25" spans="1:14" s="25" customFormat="1" ht="35.25" customHeight="1" thickBot="1">
      <c r="A25" s="103" t="s">
        <v>59</v>
      </c>
      <c r="B25" s="26" t="s">
        <v>67</v>
      </c>
      <c r="C25" s="167"/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/>
      <c r="J25" s="66">
        <v>0</v>
      </c>
      <c r="K25" s="66">
        <v>0</v>
      </c>
      <c r="L25" s="66">
        <v>0</v>
      </c>
      <c r="M25" s="66">
        <v>0</v>
      </c>
      <c r="N25" s="233" t="s">
        <v>22</v>
      </c>
    </row>
    <row r="26" spans="1:14" s="25" customFormat="1" ht="35.25" customHeight="1" thickBot="1">
      <c r="A26" s="100" t="s">
        <v>68</v>
      </c>
      <c r="B26" s="94" t="s">
        <v>69</v>
      </c>
      <c r="C26" s="163"/>
      <c r="D26" s="90">
        <v>0</v>
      </c>
      <c r="E26" s="90">
        <v>0</v>
      </c>
      <c r="F26" s="90"/>
      <c r="G26" s="90">
        <v>0</v>
      </c>
      <c r="H26" s="90"/>
      <c r="I26" s="90"/>
      <c r="J26" s="90">
        <v>0</v>
      </c>
      <c r="K26" s="90"/>
      <c r="L26" s="91"/>
      <c r="M26" s="104"/>
      <c r="N26" s="247"/>
    </row>
    <row r="27" spans="1:14" s="25" customFormat="1" ht="35.25" customHeight="1" thickBot="1">
      <c r="A27" s="103" t="s">
        <v>60</v>
      </c>
      <c r="B27" s="26" t="s">
        <v>70</v>
      </c>
      <c r="C27" s="167"/>
      <c r="D27" s="66">
        <v>766764</v>
      </c>
      <c r="E27" s="66">
        <v>766764</v>
      </c>
      <c r="F27" s="66">
        <v>0</v>
      </c>
      <c r="G27" s="66">
        <v>731718</v>
      </c>
      <c r="H27" s="66">
        <v>0</v>
      </c>
      <c r="I27" s="66"/>
      <c r="J27" s="66">
        <v>35046</v>
      </c>
      <c r="K27" s="66">
        <v>0</v>
      </c>
      <c r="L27" s="66">
        <v>0</v>
      </c>
      <c r="M27" s="66">
        <v>0</v>
      </c>
      <c r="N27" s="233" t="s">
        <v>22</v>
      </c>
    </row>
    <row r="28" spans="1:14" s="25" customFormat="1" ht="35.25" customHeight="1" thickBot="1">
      <c r="A28" s="109" t="s">
        <v>71</v>
      </c>
      <c r="B28" s="110" t="s">
        <v>72</v>
      </c>
      <c r="C28" s="164"/>
      <c r="D28" s="90">
        <v>766764</v>
      </c>
      <c r="E28" s="90">
        <v>766764</v>
      </c>
      <c r="F28" s="90"/>
      <c r="G28" s="90">
        <v>731718</v>
      </c>
      <c r="H28" s="90"/>
      <c r="I28" s="111"/>
      <c r="J28" s="90">
        <v>35046</v>
      </c>
      <c r="K28" s="90">
        <v>0</v>
      </c>
      <c r="L28" s="112"/>
      <c r="M28" s="113"/>
      <c r="N28" s="234"/>
    </row>
    <row r="29" spans="1:14" s="25" customFormat="1" ht="35.25" customHeight="1" thickBot="1">
      <c r="A29" s="103" t="s">
        <v>61</v>
      </c>
      <c r="B29" s="26" t="s">
        <v>73</v>
      </c>
      <c r="C29" s="167"/>
      <c r="D29" s="66">
        <v>169914</v>
      </c>
      <c r="E29" s="66">
        <v>169914</v>
      </c>
      <c r="F29" s="66">
        <v>0</v>
      </c>
      <c r="G29" s="66">
        <v>0</v>
      </c>
      <c r="H29" s="66">
        <v>0</v>
      </c>
      <c r="I29" s="66"/>
      <c r="J29" s="66">
        <v>169914</v>
      </c>
      <c r="K29" s="66">
        <v>0</v>
      </c>
      <c r="L29" s="66">
        <v>0</v>
      </c>
      <c r="M29" s="66">
        <v>0</v>
      </c>
      <c r="N29" s="108"/>
    </row>
    <row r="30" spans="1:14" s="25" customFormat="1" ht="35.25" customHeight="1">
      <c r="A30" s="102" t="s">
        <v>74</v>
      </c>
      <c r="B30" s="53" t="s">
        <v>75</v>
      </c>
      <c r="C30" s="168"/>
      <c r="D30" s="57">
        <v>9840</v>
      </c>
      <c r="E30" s="57">
        <v>9840</v>
      </c>
      <c r="F30" s="57"/>
      <c r="G30" s="57"/>
      <c r="H30" s="57"/>
      <c r="I30" s="57"/>
      <c r="J30" s="57">
        <v>9840</v>
      </c>
      <c r="K30" s="57">
        <v>0</v>
      </c>
      <c r="L30" s="78"/>
      <c r="M30" s="79"/>
      <c r="N30" s="117" t="s">
        <v>22</v>
      </c>
    </row>
    <row r="31" spans="1:14" s="25" customFormat="1" ht="31.5">
      <c r="A31" s="99" t="s">
        <v>76</v>
      </c>
      <c r="B31" s="52" t="s">
        <v>77</v>
      </c>
      <c r="C31" s="169"/>
      <c r="D31" s="58">
        <v>143995</v>
      </c>
      <c r="E31" s="58">
        <v>143995</v>
      </c>
      <c r="F31" s="58"/>
      <c r="G31" s="58"/>
      <c r="H31" s="58"/>
      <c r="I31" s="58"/>
      <c r="J31" s="58">
        <v>143995</v>
      </c>
      <c r="K31" s="58"/>
      <c r="L31" s="80"/>
      <c r="M31" s="81"/>
      <c r="N31" s="96" t="s">
        <v>36</v>
      </c>
    </row>
    <row r="32" spans="1:14" s="25" customFormat="1" ht="35.25" customHeight="1" thickBot="1">
      <c r="A32" s="101" t="s">
        <v>78</v>
      </c>
      <c r="B32" s="54" t="s">
        <v>79</v>
      </c>
      <c r="C32" s="170"/>
      <c r="D32" s="86">
        <v>16079</v>
      </c>
      <c r="E32" s="86">
        <v>16079</v>
      </c>
      <c r="F32" s="86"/>
      <c r="G32" s="86"/>
      <c r="H32" s="86"/>
      <c r="I32" s="86"/>
      <c r="J32" s="86">
        <v>16079</v>
      </c>
      <c r="K32" s="86"/>
      <c r="L32" s="87"/>
      <c r="M32" s="88"/>
      <c r="N32" s="117" t="s">
        <v>34</v>
      </c>
    </row>
    <row r="33" spans="1:14" s="25" customFormat="1" ht="35.25" customHeight="1" thickBot="1">
      <c r="A33" s="103" t="s">
        <v>62</v>
      </c>
      <c r="B33" s="26" t="s">
        <v>65</v>
      </c>
      <c r="C33" s="167"/>
      <c r="D33" s="66">
        <v>37013</v>
      </c>
      <c r="E33" s="66">
        <v>37013</v>
      </c>
      <c r="F33" s="66">
        <v>0</v>
      </c>
      <c r="G33" s="66">
        <v>37013</v>
      </c>
      <c r="H33" s="66">
        <v>0</v>
      </c>
      <c r="I33" s="66"/>
      <c r="J33" s="66">
        <v>0</v>
      </c>
      <c r="K33" s="66">
        <v>0</v>
      </c>
      <c r="L33" s="66">
        <v>0</v>
      </c>
      <c r="M33" s="66">
        <v>0</v>
      </c>
      <c r="N33" s="233" t="s">
        <v>22</v>
      </c>
    </row>
    <row r="34" spans="1:14" s="25" customFormat="1" ht="35.25" customHeight="1" thickBot="1">
      <c r="A34" s="100" t="s">
        <v>80</v>
      </c>
      <c r="B34" s="94" t="s">
        <v>81</v>
      </c>
      <c r="C34" s="163"/>
      <c r="D34" s="90">
        <v>37013</v>
      </c>
      <c r="E34" s="90">
        <v>37013</v>
      </c>
      <c r="F34" s="90"/>
      <c r="G34" s="90">
        <v>37013</v>
      </c>
      <c r="H34" s="90"/>
      <c r="I34" s="90"/>
      <c r="J34" s="90"/>
      <c r="K34" s="90"/>
      <c r="L34" s="91"/>
      <c r="M34" s="104"/>
      <c r="N34" s="234"/>
    </row>
    <row r="35" spans="1:14" s="25" customFormat="1" ht="35.25" customHeight="1" thickBot="1">
      <c r="A35" s="103" t="s">
        <v>63</v>
      </c>
      <c r="B35" s="26" t="s">
        <v>82</v>
      </c>
      <c r="C35" s="167"/>
      <c r="D35" s="66">
        <v>496601</v>
      </c>
      <c r="E35" s="66">
        <v>496601</v>
      </c>
      <c r="F35" s="66">
        <v>0</v>
      </c>
      <c r="G35" s="66">
        <v>8600</v>
      </c>
      <c r="H35" s="66">
        <v>0</v>
      </c>
      <c r="I35" s="66"/>
      <c r="J35" s="66">
        <v>432979</v>
      </c>
      <c r="K35" s="66">
        <v>55022</v>
      </c>
      <c r="L35" s="66">
        <v>0</v>
      </c>
      <c r="M35" s="66">
        <v>0</v>
      </c>
      <c r="N35" s="107"/>
    </row>
    <row r="36" spans="1:14" s="25" customFormat="1" ht="35.25" customHeight="1">
      <c r="A36" s="102" t="s">
        <v>83</v>
      </c>
      <c r="B36" s="53" t="s">
        <v>84</v>
      </c>
      <c r="C36" s="168"/>
      <c r="D36" s="57">
        <v>118429</v>
      </c>
      <c r="E36" s="57">
        <v>118429</v>
      </c>
      <c r="F36" s="57"/>
      <c r="G36" s="57">
        <v>8600</v>
      </c>
      <c r="H36" s="57"/>
      <c r="I36" s="57"/>
      <c r="J36" s="57">
        <v>54829</v>
      </c>
      <c r="K36" s="57">
        <v>55000</v>
      </c>
      <c r="L36" s="78"/>
      <c r="M36" s="79"/>
      <c r="N36" s="117" t="s">
        <v>22</v>
      </c>
    </row>
    <row r="37" spans="1:14" s="25" customFormat="1" ht="31.5">
      <c r="A37" s="99" t="s">
        <v>85</v>
      </c>
      <c r="B37" s="52" t="s">
        <v>86</v>
      </c>
      <c r="C37" s="169"/>
      <c r="D37" s="58"/>
      <c r="E37" s="58">
        <v>0</v>
      </c>
      <c r="F37" s="58"/>
      <c r="G37" s="58"/>
      <c r="H37" s="58"/>
      <c r="I37" s="58"/>
      <c r="J37" s="58"/>
      <c r="K37" s="58"/>
      <c r="L37" s="80"/>
      <c r="M37" s="81"/>
      <c r="N37" s="96" t="s">
        <v>36</v>
      </c>
    </row>
    <row r="38" spans="1:14" s="25" customFormat="1" ht="35.25" customHeight="1">
      <c r="A38" s="99" t="s">
        <v>87</v>
      </c>
      <c r="B38" s="52" t="s">
        <v>88</v>
      </c>
      <c r="C38" s="169"/>
      <c r="D38" s="58">
        <v>364172</v>
      </c>
      <c r="E38" s="58">
        <v>364172</v>
      </c>
      <c r="F38" s="58"/>
      <c r="G38" s="58"/>
      <c r="H38" s="58"/>
      <c r="I38" s="58"/>
      <c r="J38" s="58">
        <v>364150</v>
      </c>
      <c r="K38" s="58">
        <v>22</v>
      </c>
      <c r="L38" s="80"/>
      <c r="M38" s="81"/>
      <c r="N38" s="96" t="s">
        <v>2</v>
      </c>
    </row>
    <row r="39" spans="1:14" s="25" customFormat="1" ht="35.25" customHeight="1" thickBot="1">
      <c r="A39" s="101" t="s">
        <v>89</v>
      </c>
      <c r="B39" s="54" t="s">
        <v>90</v>
      </c>
      <c r="C39" s="170"/>
      <c r="D39" s="86">
        <v>14000</v>
      </c>
      <c r="E39" s="86">
        <v>14000</v>
      </c>
      <c r="F39" s="86"/>
      <c r="G39" s="86"/>
      <c r="H39" s="86"/>
      <c r="I39" s="86"/>
      <c r="J39" s="86">
        <v>14000</v>
      </c>
      <c r="K39" s="86"/>
      <c r="L39" s="87"/>
      <c r="M39" s="88"/>
      <c r="N39" s="115" t="s">
        <v>28</v>
      </c>
    </row>
    <row r="40" spans="1:14" s="25" customFormat="1" ht="35.25" customHeight="1" thickBot="1">
      <c r="A40" s="103" t="s">
        <v>64</v>
      </c>
      <c r="B40" s="26" t="s">
        <v>66</v>
      </c>
      <c r="C40" s="167"/>
      <c r="D40" s="66">
        <v>1803008</v>
      </c>
      <c r="E40" s="66">
        <v>1803008</v>
      </c>
      <c r="F40" s="66">
        <v>1504404</v>
      </c>
      <c r="G40" s="66">
        <v>0</v>
      </c>
      <c r="H40" s="66">
        <v>295897</v>
      </c>
      <c r="I40" s="66"/>
      <c r="J40" s="66">
        <v>0</v>
      </c>
      <c r="K40" s="66">
        <v>2707</v>
      </c>
      <c r="L40" s="66">
        <v>0</v>
      </c>
      <c r="M40" s="66">
        <v>0</v>
      </c>
      <c r="N40" s="248" t="s">
        <v>35</v>
      </c>
    </row>
    <row r="41" spans="1:14" s="25" customFormat="1" ht="35.25" customHeight="1">
      <c r="A41" s="102" t="s">
        <v>91</v>
      </c>
      <c r="B41" s="53" t="s">
        <v>92</v>
      </c>
      <c r="C41" s="168"/>
      <c r="D41" s="57">
        <v>920767</v>
      </c>
      <c r="E41" s="58">
        <v>920767</v>
      </c>
      <c r="F41" s="57">
        <v>766027</v>
      </c>
      <c r="G41" s="58"/>
      <c r="H41" s="57">
        <v>154041</v>
      </c>
      <c r="I41" s="57"/>
      <c r="J41" s="57"/>
      <c r="K41" s="57">
        <v>699</v>
      </c>
      <c r="L41" s="78"/>
      <c r="M41" s="79"/>
      <c r="N41" s="248"/>
    </row>
    <row r="42" spans="1:14" s="25" customFormat="1" ht="35.25" customHeight="1">
      <c r="A42" s="99" t="s">
        <v>93</v>
      </c>
      <c r="B42" s="52" t="s">
        <v>94</v>
      </c>
      <c r="C42" s="169"/>
      <c r="D42" s="58">
        <v>201263</v>
      </c>
      <c r="E42" s="58">
        <v>201263</v>
      </c>
      <c r="F42" s="57">
        <v>167645</v>
      </c>
      <c r="G42" s="58"/>
      <c r="H42" s="57">
        <v>33618</v>
      </c>
      <c r="I42" s="58"/>
      <c r="J42" s="58"/>
      <c r="K42" s="58"/>
      <c r="L42" s="80"/>
      <c r="M42" s="81"/>
      <c r="N42" s="248"/>
    </row>
    <row r="43" spans="1:14" s="25" customFormat="1" ht="35.25" customHeight="1">
      <c r="A43" s="99" t="s">
        <v>95</v>
      </c>
      <c r="B43" s="52" t="s">
        <v>96</v>
      </c>
      <c r="C43" s="169"/>
      <c r="D43" s="58">
        <v>225700</v>
      </c>
      <c r="E43" s="58">
        <v>225700</v>
      </c>
      <c r="F43" s="57">
        <v>186809</v>
      </c>
      <c r="G43" s="58"/>
      <c r="H43" s="57">
        <v>36883</v>
      </c>
      <c r="I43" s="58"/>
      <c r="J43" s="58"/>
      <c r="K43" s="58">
        <v>2008</v>
      </c>
      <c r="L43" s="80"/>
      <c r="M43" s="81"/>
      <c r="N43" s="248"/>
    </row>
    <row r="44" spans="1:14" s="25" customFormat="1" ht="35.25" customHeight="1">
      <c r="A44" s="99" t="s">
        <v>97</v>
      </c>
      <c r="B44" s="52" t="s">
        <v>98</v>
      </c>
      <c r="C44" s="169"/>
      <c r="D44" s="58">
        <v>137811</v>
      </c>
      <c r="E44" s="58">
        <v>137811</v>
      </c>
      <c r="F44" s="57">
        <v>118085</v>
      </c>
      <c r="G44" s="58"/>
      <c r="H44" s="57">
        <v>19726</v>
      </c>
      <c r="I44" s="58"/>
      <c r="J44" s="58"/>
      <c r="K44" s="58"/>
      <c r="L44" s="80"/>
      <c r="M44" s="81"/>
      <c r="N44" s="248"/>
    </row>
    <row r="45" spans="1:14" s="25" customFormat="1" ht="35.25" customHeight="1">
      <c r="A45" s="99" t="s">
        <v>99</v>
      </c>
      <c r="B45" s="52" t="s">
        <v>100</v>
      </c>
      <c r="C45" s="169"/>
      <c r="D45" s="58">
        <v>134033</v>
      </c>
      <c r="E45" s="58">
        <v>134033</v>
      </c>
      <c r="F45" s="57">
        <v>111978</v>
      </c>
      <c r="G45" s="58"/>
      <c r="H45" s="57">
        <v>22055</v>
      </c>
      <c r="I45" s="58"/>
      <c r="J45" s="58"/>
      <c r="K45" s="58"/>
      <c r="L45" s="80"/>
      <c r="M45" s="81"/>
      <c r="N45" s="248"/>
    </row>
    <row r="46" spans="1:14" s="25" customFormat="1" ht="35.25" customHeight="1">
      <c r="A46" s="99" t="s">
        <v>101</v>
      </c>
      <c r="B46" s="52" t="s">
        <v>102</v>
      </c>
      <c r="C46" s="169"/>
      <c r="D46" s="58">
        <v>24543</v>
      </c>
      <c r="E46" s="58">
        <v>24543</v>
      </c>
      <c r="F46" s="57">
        <v>20765</v>
      </c>
      <c r="G46" s="58"/>
      <c r="H46" s="57">
        <v>3778</v>
      </c>
      <c r="I46" s="58"/>
      <c r="J46" s="58"/>
      <c r="K46" s="58"/>
      <c r="L46" s="80"/>
      <c r="M46" s="81"/>
      <c r="N46" s="248"/>
    </row>
    <row r="47" spans="1:14" s="25" customFormat="1" ht="35.25" customHeight="1">
      <c r="A47" s="99" t="s">
        <v>103</v>
      </c>
      <c r="B47" s="52" t="s">
        <v>104</v>
      </c>
      <c r="C47" s="169"/>
      <c r="D47" s="58">
        <v>72480</v>
      </c>
      <c r="E47" s="58">
        <v>72480</v>
      </c>
      <c r="F47" s="57">
        <v>60485</v>
      </c>
      <c r="G47" s="58"/>
      <c r="H47" s="57">
        <v>11995</v>
      </c>
      <c r="I47" s="58"/>
      <c r="J47" s="58"/>
      <c r="K47" s="58"/>
      <c r="L47" s="80"/>
      <c r="M47" s="81"/>
      <c r="N47" s="248"/>
    </row>
    <row r="48" spans="1:14" s="25" customFormat="1" ht="35.25" customHeight="1">
      <c r="A48" s="99" t="s">
        <v>105</v>
      </c>
      <c r="B48" s="52" t="s">
        <v>106</v>
      </c>
      <c r="C48" s="169"/>
      <c r="D48" s="58">
        <v>19853</v>
      </c>
      <c r="E48" s="58">
        <v>19853</v>
      </c>
      <c r="F48" s="57">
        <v>16745</v>
      </c>
      <c r="G48" s="58"/>
      <c r="H48" s="57">
        <v>3108</v>
      </c>
      <c r="I48" s="58"/>
      <c r="J48" s="58"/>
      <c r="K48" s="58"/>
      <c r="L48" s="80"/>
      <c r="M48" s="81"/>
      <c r="N48" s="248"/>
    </row>
    <row r="49" spans="1:14" s="25" customFormat="1" ht="35.25" customHeight="1" thickBot="1">
      <c r="A49" s="100" t="s">
        <v>108</v>
      </c>
      <c r="B49" s="94" t="s">
        <v>107</v>
      </c>
      <c r="C49" s="171"/>
      <c r="D49" s="74">
        <v>66558</v>
      </c>
      <c r="E49" s="58">
        <v>66558</v>
      </c>
      <c r="F49" s="57">
        <v>55865</v>
      </c>
      <c r="G49" s="58"/>
      <c r="H49" s="57">
        <v>10693</v>
      </c>
      <c r="I49" s="74"/>
      <c r="J49" s="74"/>
      <c r="K49" s="74"/>
      <c r="L49" s="105"/>
      <c r="M49" s="105"/>
      <c r="N49" s="249"/>
    </row>
    <row r="50" spans="1:14" s="21" customFormat="1" ht="36.75" customHeight="1" thickBot="1">
      <c r="A50" s="19">
        <v>14</v>
      </c>
      <c r="B50" s="50" t="s">
        <v>26</v>
      </c>
      <c r="C50" s="172"/>
      <c r="D50" s="72">
        <v>2626100</v>
      </c>
      <c r="E50" s="72"/>
      <c r="F50" s="72">
        <v>0</v>
      </c>
      <c r="G50" s="72">
        <v>0</v>
      </c>
      <c r="H50" s="72">
        <v>0</v>
      </c>
      <c r="I50" s="72">
        <v>0</v>
      </c>
      <c r="J50" s="72">
        <v>0</v>
      </c>
      <c r="K50" s="72">
        <v>0</v>
      </c>
      <c r="L50" s="73">
        <v>2626100</v>
      </c>
      <c r="M50" s="73">
        <v>0</v>
      </c>
      <c r="N50" s="106" t="s">
        <v>35</v>
      </c>
    </row>
    <row r="51" spans="1:14" s="18" customFormat="1" ht="48" customHeight="1">
      <c r="A51" s="250" t="s">
        <v>25</v>
      </c>
      <c r="B51" s="33" t="s">
        <v>131</v>
      </c>
      <c r="C51" s="173"/>
      <c r="D51" s="89">
        <v>2221400</v>
      </c>
      <c r="E51" s="92"/>
      <c r="F51" s="82"/>
      <c r="G51" s="83"/>
      <c r="H51" s="83"/>
      <c r="I51" s="83"/>
      <c r="J51" s="83"/>
      <c r="K51" s="83"/>
      <c r="L51" s="83">
        <v>2221400</v>
      </c>
      <c r="M51" s="83"/>
      <c r="N51" s="244"/>
    </row>
    <row r="52" spans="1:14" s="18" customFormat="1" ht="48" customHeight="1" thickBot="1">
      <c r="A52" s="251"/>
      <c r="B52" s="55" t="s">
        <v>132</v>
      </c>
      <c r="C52" s="174"/>
      <c r="D52" s="57">
        <v>404700</v>
      </c>
      <c r="E52" s="155"/>
      <c r="F52" s="156"/>
      <c r="G52" s="157"/>
      <c r="H52" s="157"/>
      <c r="I52" s="157"/>
      <c r="J52" s="157"/>
      <c r="K52" s="157"/>
      <c r="L52" s="157">
        <v>404700</v>
      </c>
      <c r="M52" s="157"/>
      <c r="N52" s="245"/>
    </row>
    <row r="53" spans="1:14" s="18" customFormat="1" ht="48" hidden="1" customHeight="1">
      <c r="A53" s="97" t="s">
        <v>24</v>
      </c>
      <c r="B53" s="55" t="s">
        <v>119</v>
      </c>
      <c r="C53" s="175"/>
      <c r="D53" s="58"/>
      <c r="E53" s="62"/>
      <c r="F53" s="59"/>
      <c r="G53" s="84"/>
      <c r="H53" s="84"/>
      <c r="I53" s="84"/>
      <c r="J53" s="84"/>
      <c r="K53" s="84"/>
      <c r="L53" s="84"/>
      <c r="M53" s="85"/>
      <c r="N53" s="245"/>
    </row>
    <row r="54" spans="1:14" s="18" customFormat="1" ht="48" hidden="1" customHeight="1" thickBot="1">
      <c r="A54" s="20" t="s">
        <v>24</v>
      </c>
      <c r="B54" s="98" t="s">
        <v>122</v>
      </c>
      <c r="C54" s="176"/>
      <c r="D54" s="74">
        <v>0</v>
      </c>
      <c r="E54" s="65"/>
      <c r="F54" s="64"/>
      <c r="G54" s="75"/>
      <c r="H54" s="75"/>
      <c r="I54" s="75"/>
      <c r="J54" s="75"/>
      <c r="K54" s="75"/>
      <c r="L54" s="75">
        <v>0</v>
      </c>
      <c r="M54" s="75"/>
      <c r="N54" s="246"/>
    </row>
    <row r="55" spans="1:14" s="17" customFormat="1" ht="56.25" customHeight="1" thickBot="1">
      <c r="A55" s="242" t="s">
        <v>56</v>
      </c>
      <c r="B55" s="243"/>
      <c r="C55" s="177">
        <v>1078613.68</v>
      </c>
      <c r="D55" s="76">
        <v>31752076</v>
      </c>
      <c r="E55" s="76">
        <v>29190591</v>
      </c>
      <c r="F55" s="76">
        <v>15439387</v>
      </c>
      <c r="G55" s="76">
        <v>976634</v>
      </c>
      <c r="H55" s="76">
        <v>3038388</v>
      </c>
      <c r="I55" s="76"/>
      <c r="J55" s="76">
        <v>7400047</v>
      </c>
      <c r="K55" s="76">
        <v>2336135</v>
      </c>
      <c r="L55" s="77">
        <v>2626100</v>
      </c>
      <c r="M55" s="77">
        <v>1143228</v>
      </c>
      <c r="N55" s="41"/>
    </row>
    <row r="56" spans="1:14" s="17" customFormat="1" ht="56.25" customHeight="1">
      <c r="A56" s="42"/>
      <c r="B56" s="56" t="s">
        <v>238</v>
      </c>
      <c r="C56" s="42"/>
      <c r="D56" s="198"/>
      <c r="E56" s="42"/>
      <c r="F56" s="42"/>
      <c r="G56" s="42"/>
      <c r="H56" s="42"/>
      <c r="I56" s="42"/>
      <c r="J56" s="42"/>
      <c r="K56" s="42"/>
      <c r="L56" s="47"/>
      <c r="M56" s="43"/>
      <c r="N56" s="44"/>
    </row>
  </sheetData>
  <mergeCells count="23">
    <mergeCell ref="N7:N8"/>
    <mergeCell ref="N9:N12"/>
    <mergeCell ref="N16:N17"/>
    <mergeCell ref="N21:N22"/>
    <mergeCell ref="A55:B55"/>
    <mergeCell ref="N51:N54"/>
    <mergeCell ref="N25:N26"/>
    <mergeCell ref="N27:N28"/>
    <mergeCell ref="N33:N34"/>
    <mergeCell ref="N40:N49"/>
    <mergeCell ref="A51:A52"/>
    <mergeCell ref="J1:N1"/>
    <mergeCell ref="A4:A5"/>
    <mergeCell ref="B4:B5"/>
    <mergeCell ref="C4:C5"/>
    <mergeCell ref="D4:D5"/>
    <mergeCell ref="E4:E5"/>
    <mergeCell ref="F4:K4"/>
    <mergeCell ref="M4:M5"/>
    <mergeCell ref="N4:N5"/>
    <mergeCell ref="L4:L5"/>
    <mergeCell ref="A3:N3"/>
    <mergeCell ref="J2:N2"/>
  </mergeCells>
  <printOptions horizontalCentered="1"/>
  <pageMargins left="0" right="0" top="0.39370078740157483" bottom="0" header="0" footer="0"/>
  <pageSetup paperSize="9" scale="36" orientation="landscape" cellComments="asDisplayed" verticalDpi="597" r:id="rId1"/>
  <rowBreaks count="1" manualBreakCount="1">
    <brk id="39" max="1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376BD7-7BF7-4178-9D50-46740CF23992}">
  <dimension ref="A1:V68"/>
  <sheetViews>
    <sheetView zoomScale="57" zoomScaleNormal="57" zoomScaleSheetLayoutView="63" workbookViewId="0">
      <selection activeCell="D41" sqref="D41"/>
    </sheetView>
  </sheetViews>
  <sheetFormatPr defaultRowHeight="15"/>
  <cols>
    <col min="1" max="1" width="20.7109375" style="252" customWidth="1"/>
    <col min="2" max="2" width="73.140625" style="253" customWidth="1"/>
    <col min="3" max="3" width="38" style="253" bestFit="1" customWidth="1"/>
    <col min="4" max="5" width="36.28515625" style="253" bestFit="1" customWidth="1"/>
    <col min="6" max="6" width="27.140625" style="253" bestFit="1" customWidth="1"/>
    <col min="7" max="7" width="26.28515625" style="253" bestFit="1" customWidth="1"/>
    <col min="8" max="8" width="27.140625" style="253" bestFit="1" customWidth="1"/>
    <col min="9" max="9" width="23.7109375" style="253" customWidth="1"/>
    <col min="10" max="10" width="27.140625" style="253" bestFit="1" customWidth="1"/>
    <col min="11" max="11" width="32.85546875" style="254" bestFit="1" customWidth="1"/>
    <col min="12" max="12" width="20.42578125" style="254" customWidth="1"/>
    <col min="13" max="13" width="22.7109375" style="255" customWidth="1"/>
    <col min="14" max="14" width="29.42578125" style="254" bestFit="1" customWidth="1"/>
    <col min="15" max="15" width="26.28515625" style="254" bestFit="1" customWidth="1"/>
    <col min="16" max="16" width="27.140625" style="258" bestFit="1" customWidth="1"/>
    <col min="17" max="17" width="26.140625" style="258" customWidth="1"/>
    <col min="18" max="18" width="30" style="253" customWidth="1"/>
    <col min="19" max="19" width="25.5703125" style="253" customWidth="1"/>
    <col min="20" max="20" width="28.42578125" style="253" bestFit="1" customWidth="1"/>
    <col min="21" max="21" width="32" style="253" hidden="1" customWidth="1"/>
    <col min="22" max="22" width="34.85546875" style="253" customWidth="1"/>
    <col min="23" max="16384" width="9.140625" style="253"/>
  </cols>
  <sheetData>
    <row r="1" spans="1:22" ht="27.75" customHeight="1">
      <c r="P1" s="256" t="s">
        <v>240</v>
      </c>
      <c r="Q1" s="256"/>
      <c r="R1" s="256"/>
      <c r="S1" s="256"/>
      <c r="T1" s="256"/>
      <c r="U1" s="256"/>
      <c r="V1" s="256"/>
    </row>
    <row r="2" spans="1:22" ht="27.75" customHeight="1">
      <c r="P2" s="256" t="s">
        <v>142</v>
      </c>
      <c r="Q2" s="256"/>
      <c r="R2" s="256"/>
      <c r="S2" s="256"/>
      <c r="T2" s="256"/>
      <c r="U2" s="256"/>
      <c r="V2" s="256"/>
    </row>
    <row r="3" spans="1:22" ht="115.5" customHeight="1" thickBot="1"/>
    <row r="4" spans="1:22" s="273" customFormat="1" ht="88.5" customHeight="1">
      <c r="A4" s="259" t="s">
        <v>143</v>
      </c>
      <c r="B4" s="260" t="s">
        <v>0</v>
      </c>
      <c r="C4" s="261" t="s">
        <v>144</v>
      </c>
      <c r="D4" s="261"/>
      <c r="E4" s="261"/>
      <c r="F4" s="262" t="s">
        <v>145</v>
      </c>
      <c r="G4" s="263" t="s">
        <v>17</v>
      </c>
      <c r="H4" s="264"/>
      <c r="I4" s="265" t="s">
        <v>146</v>
      </c>
      <c r="J4" s="262" t="s">
        <v>147</v>
      </c>
      <c r="K4" s="266" t="s">
        <v>17</v>
      </c>
      <c r="L4" s="266"/>
      <c r="M4" s="266"/>
      <c r="N4" s="266"/>
      <c r="O4" s="267"/>
      <c r="P4" s="268" t="s">
        <v>148</v>
      </c>
      <c r="Q4" s="269" t="s">
        <v>149</v>
      </c>
      <c r="R4" s="270" t="s">
        <v>150</v>
      </c>
      <c r="S4" s="270"/>
      <c r="T4" s="270"/>
      <c r="U4" s="271" t="s">
        <v>151</v>
      </c>
      <c r="V4" s="272" t="s">
        <v>1</v>
      </c>
    </row>
    <row r="5" spans="1:22" s="287" customFormat="1" ht="105.75" customHeight="1" thickBot="1">
      <c r="A5" s="274"/>
      <c r="B5" s="275"/>
      <c r="C5" s="276" t="s">
        <v>152</v>
      </c>
      <c r="D5" s="276" t="s">
        <v>153</v>
      </c>
      <c r="E5" s="276" t="s">
        <v>154</v>
      </c>
      <c r="F5" s="277"/>
      <c r="G5" s="278" t="s">
        <v>155</v>
      </c>
      <c r="H5" s="276" t="s">
        <v>156</v>
      </c>
      <c r="I5" s="279"/>
      <c r="J5" s="277"/>
      <c r="K5" s="280" t="s">
        <v>157</v>
      </c>
      <c r="L5" s="281" t="s">
        <v>158</v>
      </c>
      <c r="M5" s="282" t="s">
        <v>159</v>
      </c>
      <c r="N5" s="281" t="s">
        <v>160</v>
      </c>
      <c r="O5" s="281" t="s">
        <v>161</v>
      </c>
      <c r="P5" s="283"/>
      <c r="Q5" s="284"/>
      <c r="R5" s="276" t="s">
        <v>152</v>
      </c>
      <c r="S5" s="276" t="s">
        <v>153</v>
      </c>
      <c r="T5" s="276" t="s">
        <v>154</v>
      </c>
      <c r="U5" s="285"/>
      <c r="V5" s="286"/>
    </row>
    <row r="6" spans="1:22" s="290" customFormat="1" ht="60.75" thickBot="1">
      <c r="A6" s="434" t="s">
        <v>4</v>
      </c>
      <c r="B6" s="435" t="s">
        <v>162</v>
      </c>
      <c r="C6" s="436">
        <v>8552530.9499999993</v>
      </c>
      <c r="D6" s="436">
        <v>0</v>
      </c>
      <c r="E6" s="436">
        <v>0</v>
      </c>
      <c r="F6" s="437">
        <v>0</v>
      </c>
      <c r="G6" s="437">
        <v>0</v>
      </c>
      <c r="H6" s="437">
        <v>0</v>
      </c>
      <c r="I6" s="437"/>
      <c r="J6" s="437">
        <v>71094</v>
      </c>
      <c r="K6" s="437">
        <v>9000</v>
      </c>
      <c r="L6" s="437">
        <v>0</v>
      </c>
      <c r="M6" s="437">
        <v>0</v>
      </c>
      <c r="N6" s="437">
        <v>0</v>
      </c>
      <c r="O6" s="437">
        <v>62094</v>
      </c>
      <c r="P6" s="437"/>
      <c r="Q6" s="437">
        <v>0</v>
      </c>
      <c r="R6" s="438">
        <v>8481437</v>
      </c>
      <c r="S6" s="437">
        <v>0</v>
      </c>
      <c r="T6" s="437">
        <v>0</v>
      </c>
      <c r="U6" s="288">
        <f t="shared" ref="U6" si="0">SUM(U7:U18)</f>
        <v>0</v>
      </c>
      <c r="V6" s="289"/>
    </row>
    <row r="7" spans="1:22" s="273" customFormat="1" ht="33.75" hidden="1" customHeight="1">
      <c r="A7" s="291" t="s">
        <v>163</v>
      </c>
      <c r="B7" s="292" t="s">
        <v>164</v>
      </c>
      <c r="C7" s="293">
        <v>0</v>
      </c>
      <c r="D7" s="293"/>
      <c r="E7" s="293"/>
      <c r="F7" s="294"/>
      <c r="G7" s="295"/>
      <c r="H7" s="295"/>
      <c r="I7" s="295"/>
      <c r="J7" s="294"/>
      <c r="K7" s="296"/>
      <c r="L7" s="296"/>
      <c r="M7" s="297"/>
      <c r="N7" s="296"/>
      <c r="O7" s="296"/>
      <c r="P7" s="296"/>
      <c r="Q7" s="296"/>
      <c r="R7" s="298">
        <v>0</v>
      </c>
      <c r="S7" s="295"/>
      <c r="T7" s="295"/>
      <c r="U7" s="299"/>
      <c r="V7" s="300" t="s">
        <v>165</v>
      </c>
    </row>
    <row r="8" spans="1:22" s="273" customFormat="1" ht="26.45" hidden="1" customHeight="1">
      <c r="A8" s="291" t="s">
        <v>166</v>
      </c>
      <c r="B8" s="292" t="s">
        <v>167</v>
      </c>
      <c r="C8" s="301"/>
      <c r="D8" s="301"/>
      <c r="E8" s="301"/>
      <c r="F8" s="294">
        <v>0</v>
      </c>
      <c r="G8" s="302"/>
      <c r="H8" s="302"/>
      <c r="I8" s="302"/>
      <c r="J8" s="303">
        <v>0</v>
      </c>
      <c r="K8" s="304"/>
      <c r="L8" s="304"/>
      <c r="M8" s="305"/>
      <c r="N8" s="304"/>
      <c r="O8" s="304"/>
      <c r="P8" s="304"/>
      <c r="Q8" s="304"/>
      <c r="R8" s="298"/>
      <c r="S8" s="295"/>
      <c r="T8" s="302"/>
      <c r="U8" s="306"/>
      <c r="V8" s="307"/>
    </row>
    <row r="9" spans="1:22" s="273" customFormat="1" ht="26.45" hidden="1" customHeight="1">
      <c r="A9" s="291" t="s">
        <v>168</v>
      </c>
      <c r="B9" s="292" t="s">
        <v>169</v>
      </c>
      <c r="C9" s="301"/>
      <c r="D9" s="301"/>
      <c r="E9" s="301"/>
      <c r="F9" s="294">
        <v>0</v>
      </c>
      <c r="G9" s="302"/>
      <c r="H9" s="302"/>
      <c r="I9" s="302"/>
      <c r="J9" s="303">
        <v>0</v>
      </c>
      <c r="K9" s="304"/>
      <c r="L9" s="304"/>
      <c r="M9" s="305"/>
      <c r="N9" s="304"/>
      <c r="O9" s="304"/>
      <c r="P9" s="304"/>
      <c r="Q9" s="304"/>
      <c r="R9" s="298"/>
      <c r="S9" s="295"/>
      <c r="T9" s="302"/>
      <c r="U9" s="308"/>
      <c r="V9" s="307"/>
    </row>
    <row r="10" spans="1:22" s="273" customFormat="1" ht="26.45" hidden="1" customHeight="1">
      <c r="A10" s="291" t="s">
        <v>170</v>
      </c>
      <c r="B10" s="292" t="s">
        <v>171</v>
      </c>
      <c r="C10" s="301"/>
      <c r="D10" s="301"/>
      <c r="E10" s="301"/>
      <c r="F10" s="294">
        <v>0</v>
      </c>
      <c r="G10" s="302"/>
      <c r="H10" s="302"/>
      <c r="I10" s="302"/>
      <c r="J10" s="303">
        <v>0</v>
      </c>
      <c r="K10" s="304"/>
      <c r="L10" s="304"/>
      <c r="M10" s="305"/>
      <c r="N10" s="304"/>
      <c r="O10" s="304"/>
      <c r="P10" s="304"/>
      <c r="Q10" s="304"/>
      <c r="R10" s="298"/>
      <c r="S10" s="295"/>
      <c r="T10" s="302"/>
      <c r="U10" s="308"/>
      <c r="V10" s="307"/>
    </row>
    <row r="11" spans="1:22" s="273" customFormat="1" ht="26.45" hidden="1" customHeight="1">
      <c r="A11" s="291" t="s">
        <v>172</v>
      </c>
      <c r="B11" s="292" t="s">
        <v>173</v>
      </c>
      <c r="C11" s="301"/>
      <c r="D11" s="301"/>
      <c r="E11" s="301"/>
      <c r="F11" s="294">
        <v>0</v>
      </c>
      <c r="G11" s="309"/>
      <c r="H11" s="309"/>
      <c r="I11" s="309"/>
      <c r="J11" s="303">
        <v>0</v>
      </c>
      <c r="K11" s="304"/>
      <c r="L11" s="304"/>
      <c r="M11" s="305"/>
      <c r="N11" s="304"/>
      <c r="O11" s="304"/>
      <c r="P11" s="304"/>
      <c r="Q11" s="304"/>
      <c r="R11" s="298"/>
      <c r="S11" s="295"/>
      <c r="T11" s="302"/>
      <c r="U11" s="308"/>
      <c r="V11" s="307"/>
    </row>
    <row r="12" spans="1:22" s="273" customFormat="1" ht="26.45" hidden="1" customHeight="1">
      <c r="A12" s="291" t="s">
        <v>174</v>
      </c>
      <c r="B12" s="292" t="s">
        <v>175</v>
      </c>
      <c r="C12" s="301"/>
      <c r="D12" s="301"/>
      <c r="E12" s="301"/>
      <c r="F12" s="294">
        <v>0</v>
      </c>
      <c r="G12" s="302"/>
      <c r="H12" s="302"/>
      <c r="I12" s="302"/>
      <c r="J12" s="303">
        <v>0</v>
      </c>
      <c r="K12" s="304"/>
      <c r="L12" s="304"/>
      <c r="M12" s="305"/>
      <c r="N12" s="304"/>
      <c r="O12" s="304"/>
      <c r="P12" s="304"/>
      <c r="Q12" s="310"/>
      <c r="R12" s="298"/>
      <c r="S12" s="295"/>
      <c r="T12" s="302"/>
      <c r="U12" s="308"/>
      <c r="V12" s="307"/>
    </row>
    <row r="13" spans="1:22" s="273" customFormat="1" ht="33.75" hidden="1" customHeight="1">
      <c r="A13" s="291" t="s">
        <v>176</v>
      </c>
      <c r="B13" s="292" t="s">
        <v>177</v>
      </c>
      <c r="C13" s="301">
        <v>0</v>
      </c>
      <c r="D13" s="301"/>
      <c r="E13" s="301"/>
      <c r="F13" s="294"/>
      <c r="G13" s="302"/>
      <c r="H13" s="302"/>
      <c r="I13" s="302"/>
      <c r="J13" s="303"/>
      <c r="K13" s="304"/>
      <c r="L13" s="304"/>
      <c r="M13" s="305"/>
      <c r="N13" s="304"/>
      <c r="O13" s="304"/>
      <c r="P13" s="304"/>
      <c r="Q13" s="310"/>
      <c r="R13" s="298">
        <v>0</v>
      </c>
      <c r="S13" s="295"/>
      <c r="T13" s="302"/>
      <c r="U13" s="308"/>
      <c r="V13" s="307"/>
    </row>
    <row r="14" spans="1:22" s="273" customFormat="1" ht="41.25" hidden="1" customHeight="1">
      <c r="A14" s="291" t="s">
        <v>178</v>
      </c>
      <c r="B14" s="292" t="s">
        <v>179</v>
      </c>
      <c r="C14" s="301">
        <v>0</v>
      </c>
      <c r="D14" s="301"/>
      <c r="E14" s="301"/>
      <c r="F14" s="294"/>
      <c r="G14" s="302"/>
      <c r="H14" s="302"/>
      <c r="I14" s="302"/>
      <c r="J14" s="303">
        <v>0</v>
      </c>
      <c r="K14" s="304"/>
      <c r="L14" s="304"/>
      <c r="M14" s="305"/>
      <c r="N14" s="304"/>
      <c r="O14" s="304"/>
      <c r="P14" s="304"/>
      <c r="Q14" s="310"/>
      <c r="R14" s="298">
        <v>0</v>
      </c>
      <c r="S14" s="302"/>
      <c r="T14" s="302"/>
      <c r="U14" s="308"/>
      <c r="V14" s="307"/>
    </row>
    <row r="15" spans="1:22" s="273" customFormat="1" ht="26.45" hidden="1" customHeight="1">
      <c r="A15" s="291" t="s">
        <v>180</v>
      </c>
      <c r="B15" s="311" t="s">
        <v>181</v>
      </c>
      <c r="C15" s="301"/>
      <c r="D15" s="301"/>
      <c r="E15" s="301"/>
      <c r="F15" s="303">
        <v>0</v>
      </c>
      <c r="G15" s="302"/>
      <c r="H15" s="302"/>
      <c r="I15" s="302"/>
      <c r="J15" s="303">
        <v>0</v>
      </c>
      <c r="K15" s="310"/>
      <c r="L15" s="310"/>
      <c r="M15" s="305"/>
      <c r="N15" s="304"/>
      <c r="O15" s="304"/>
      <c r="P15" s="304"/>
      <c r="Q15" s="310"/>
      <c r="R15" s="298"/>
      <c r="S15" s="302"/>
      <c r="T15" s="302"/>
      <c r="U15" s="312"/>
      <c r="V15" s="313"/>
    </row>
    <row r="16" spans="1:22" s="273" customFormat="1" ht="54" hidden="1" customHeight="1" thickBot="1">
      <c r="A16" s="314" t="s">
        <v>182</v>
      </c>
      <c r="B16" s="311" t="s">
        <v>183</v>
      </c>
      <c r="C16" s="301"/>
      <c r="D16" s="301"/>
      <c r="E16" s="301"/>
      <c r="F16" s="303">
        <v>0</v>
      </c>
      <c r="G16" s="302"/>
      <c r="H16" s="302"/>
      <c r="I16" s="302"/>
      <c r="J16" s="303">
        <v>0</v>
      </c>
      <c r="K16" s="310"/>
      <c r="L16" s="310"/>
      <c r="M16" s="305"/>
      <c r="N16" s="304"/>
      <c r="O16" s="304"/>
      <c r="P16" s="304"/>
      <c r="Q16" s="304"/>
      <c r="R16" s="298"/>
      <c r="S16" s="302"/>
      <c r="T16" s="302"/>
      <c r="U16" s="312">
        <f>277627-277627</f>
        <v>0</v>
      </c>
      <c r="V16" s="315" t="s">
        <v>34</v>
      </c>
    </row>
    <row r="17" spans="1:22" s="273" customFormat="1" ht="54" customHeight="1" thickBot="1">
      <c r="A17" s="314" t="s">
        <v>184</v>
      </c>
      <c r="B17" s="292" t="s">
        <v>185</v>
      </c>
      <c r="C17" s="316">
        <v>8453247.9499999993</v>
      </c>
      <c r="D17" s="316"/>
      <c r="E17" s="316"/>
      <c r="F17" s="303">
        <v>0</v>
      </c>
      <c r="G17" s="302"/>
      <c r="H17" s="302"/>
      <c r="I17" s="302"/>
      <c r="J17" s="303">
        <v>0</v>
      </c>
      <c r="K17" s="310"/>
      <c r="L17" s="310"/>
      <c r="M17" s="305"/>
      <c r="N17" s="304"/>
      <c r="O17" s="304"/>
      <c r="P17" s="304"/>
      <c r="Q17" s="304"/>
      <c r="R17" s="298">
        <v>8453248</v>
      </c>
      <c r="S17" s="302"/>
      <c r="T17" s="302"/>
      <c r="U17" s="312"/>
      <c r="V17" s="317" t="s">
        <v>186</v>
      </c>
    </row>
    <row r="18" spans="1:22" s="273" customFormat="1" ht="54" customHeight="1" thickBot="1">
      <c r="A18" s="314" t="s">
        <v>187</v>
      </c>
      <c r="B18" s="292" t="s">
        <v>188</v>
      </c>
      <c r="C18" s="316">
        <v>99283</v>
      </c>
      <c r="D18" s="316"/>
      <c r="E18" s="316"/>
      <c r="F18" s="303">
        <v>0</v>
      </c>
      <c r="G18" s="302"/>
      <c r="H18" s="302"/>
      <c r="I18" s="302"/>
      <c r="J18" s="303">
        <v>71094</v>
      </c>
      <c r="K18" s="310">
        <v>9000</v>
      </c>
      <c r="L18" s="310"/>
      <c r="M18" s="305"/>
      <c r="N18" s="304"/>
      <c r="O18" s="304">
        <v>62094</v>
      </c>
      <c r="P18" s="304"/>
      <c r="Q18" s="304"/>
      <c r="R18" s="298">
        <v>28189</v>
      </c>
      <c r="S18" s="302"/>
      <c r="T18" s="302"/>
      <c r="U18" s="312"/>
      <c r="V18" s="317" t="s">
        <v>34</v>
      </c>
    </row>
    <row r="19" spans="1:22" s="320" customFormat="1" ht="60.75" thickBot="1">
      <c r="A19" s="439" t="s">
        <v>5</v>
      </c>
      <c r="B19" s="440" t="s">
        <v>189</v>
      </c>
      <c r="C19" s="441">
        <v>0</v>
      </c>
      <c r="D19" s="441">
        <v>148042.47</v>
      </c>
      <c r="E19" s="441">
        <v>3569.13</v>
      </c>
      <c r="F19" s="442">
        <v>276882</v>
      </c>
      <c r="G19" s="442">
        <v>276882</v>
      </c>
      <c r="H19" s="442"/>
      <c r="I19" s="442"/>
      <c r="J19" s="442">
        <v>386486</v>
      </c>
      <c r="K19" s="442"/>
      <c r="L19" s="442"/>
      <c r="M19" s="442"/>
      <c r="N19" s="442">
        <v>386486</v>
      </c>
      <c r="O19" s="442"/>
      <c r="P19" s="442"/>
      <c r="Q19" s="442"/>
      <c r="R19" s="443">
        <v>29870</v>
      </c>
      <c r="S19" s="442">
        <v>5000</v>
      </c>
      <c r="T19" s="442"/>
      <c r="U19" s="318">
        <f>U20+U21</f>
        <v>279952</v>
      </c>
      <c r="V19" s="319"/>
    </row>
    <row r="20" spans="1:22" s="273" customFormat="1" ht="45.75" customHeight="1">
      <c r="A20" s="321" t="s">
        <v>190</v>
      </c>
      <c r="B20" s="322" t="s">
        <v>191</v>
      </c>
      <c r="C20" s="323"/>
      <c r="D20" s="323">
        <v>144505.71</v>
      </c>
      <c r="E20" s="323"/>
      <c r="F20" s="294">
        <v>148882</v>
      </c>
      <c r="G20" s="295">
        <v>148882</v>
      </c>
      <c r="H20" s="295"/>
      <c r="I20" s="295"/>
      <c r="J20" s="294">
        <v>240486</v>
      </c>
      <c r="K20" s="324"/>
      <c r="L20" s="324"/>
      <c r="M20" s="325"/>
      <c r="N20" s="326">
        <v>240486</v>
      </c>
      <c r="O20" s="324"/>
      <c r="P20" s="296"/>
      <c r="Q20" s="296"/>
      <c r="R20" s="327">
        <v>52902</v>
      </c>
      <c r="S20" s="295"/>
      <c r="T20" s="295"/>
      <c r="U20" s="328">
        <v>256920</v>
      </c>
      <c r="V20" s="329" t="s">
        <v>192</v>
      </c>
    </row>
    <row r="21" spans="1:22" s="273" customFormat="1" ht="60.75" thickBot="1">
      <c r="A21" s="330" t="s">
        <v>193</v>
      </c>
      <c r="B21" s="331" t="s">
        <v>194</v>
      </c>
      <c r="C21" s="332"/>
      <c r="D21" s="332">
        <v>3536.76</v>
      </c>
      <c r="E21" s="332">
        <v>3569.13</v>
      </c>
      <c r="F21" s="333">
        <v>128000</v>
      </c>
      <c r="G21" s="334">
        <v>128000</v>
      </c>
      <c r="H21" s="335"/>
      <c r="I21" s="335"/>
      <c r="J21" s="336">
        <v>146000</v>
      </c>
      <c r="K21" s="337"/>
      <c r="L21" s="337"/>
      <c r="M21" s="338"/>
      <c r="N21" s="339">
        <v>146000</v>
      </c>
      <c r="O21" s="337"/>
      <c r="P21" s="340"/>
      <c r="Q21" s="340"/>
      <c r="R21" s="327">
        <v>-23032</v>
      </c>
      <c r="S21" s="334">
        <v>5000</v>
      </c>
      <c r="T21" s="334"/>
      <c r="U21" s="341">
        <f>-R21</f>
        <v>23032</v>
      </c>
      <c r="V21" s="342"/>
    </row>
    <row r="22" spans="1:22" s="290" customFormat="1" ht="60.75" thickBot="1">
      <c r="A22" s="439" t="s">
        <v>6</v>
      </c>
      <c r="B22" s="440" t="s">
        <v>195</v>
      </c>
      <c r="C22" s="441">
        <v>5629818.1299999999</v>
      </c>
      <c r="D22" s="441">
        <v>1229219.67</v>
      </c>
      <c r="E22" s="441">
        <v>66831.83</v>
      </c>
      <c r="F22" s="442">
        <v>5607037</v>
      </c>
      <c r="G22" s="442">
        <v>5594712</v>
      </c>
      <c r="H22" s="442">
        <v>12325</v>
      </c>
      <c r="I22" s="442"/>
      <c r="J22" s="442">
        <v>5135628</v>
      </c>
      <c r="K22" s="442">
        <v>563600</v>
      </c>
      <c r="L22" s="442">
        <v>135000</v>
      </c>
      <c r="M22" s="442">
        <v>570538</v>
      </c>
      <c r="N22" s="442">
        <v>3293490</v>
      </c>
      <c r="O22" s="442">
        <v>573000</v>
      </c>
      <c r="P22" s="442">
        <v>0</v>
      </c>
      <c r="Q22" s="442"/>
      <c r="R22" s="444">
        <v>6407549</v>
      </c>
      <c r="S22" s="442">
        <v>1550000</v>
      </c>
      <c r="T22" s="442">
        <v>97000</v>
      </c>
      <c r="U22" s="318">
        <f>U23+U24+U25</f>
        <v>0</v>
      </c>
      <c r="V22" s="319"/>
    </row>
    <row r="23" spans="1:22" s="273" customFormat="1" ht="60">
      <c r="A23" s="321" t="s">
        <v>196</v>
      </c>
      <c r="B23" s="343" t="s">
        <v>197</v>
      </c>
      <c r="C23" s="323">
        <v>273956.58</v>
      </c>
      <c r="D23" s="344">
        <v>3370.2</v>
      </c>
      <c r="E23" s="323">
        <v>3558.68</v>
      </c>
      <c r="F23" s="294">
        <v>243000</v>
      </c>
      <c r="G23" s="295">
        <v>243000</v>
      </c>
      <c r="H23" s="295"/>
      <c r="I23" s="295"/>
      <c r="J23" s="294">
        <v>408000</v>
      </c>
      <c r="K23" s="296">
        <v>82000</v>
      </c>
      <c r="L23" s="296">
        <v>14000</v>
      </c>
      <c r="M23" s="297"/>
      <c r="N23" s="296">
        <v>312000</v>
      </c>
      <c r="O23" s="296"/>
      <c r="P23" s="296"/>
      <c r="Q23" s="296"/>
      <c r="R23" s="345">
        <v>108768</v>
      </c>
      <c r="S23" s="295"/>
      <c r="T23" s="295"/>
      <c r="U23" s="328"/>
      <c r="V23" s="346" t="s">
        <v>2</v>
      </c>
    </row>
    <row r="24" spans="1:22" s="273" customFormat="1" ht="46.5" customHeight="1">
      <c r="A24" s="291" t="s">
        <v>198</v>
      </c>
      <c r="B24" s="292" t="s">
        <v>199</v>
      </c>
      <c r="C24" s="316">
        <v>599252.16</v>
      </c>
      <c r="D24" s="316">
        <v>2395.54</v>
      </c>
      <c r="E24" s="316">
        <v>47.96</v>
      </c>
      <c r="F24" s="303">
        <v>535000</v>
      </c>
      <c r="G24" s="302">
        <v>535000</v>
      </c>
      <c r="H24" s="302"/>
      <c r="I24" s="302"/>
      <c r="J24" s="303">
        <v>564000</v>
      </c>
      <c r="K24" s="304">
        <v>2500</v>
      </c>
      <c r="L24" s="304">
        <v>500</v>
      </c>
      <c r="M24" s="305">
        <v>23000</v>
      </c>
      <c r="N24" s="304">
        <v>465000</v>
      </c>
      <c r="O24" s="304">
        <v>73000</v>
      </c>
      <c r="P24" s="304"/>
      <c r="Q24" s="304"/>
      <c r="R24" s="345">
        <v>594600</v>
      </c>
      <c r="S24" s="302"/>
      <c r="T24" s="302">
        <v>22000</v>
      </c>
      <c r="U24" s="308"/>
      <c r="V24" s="347" t="s">
        <v>200</v>
      </c>
    </row>
    <row r="25" spans="1:22" s="273" customFormat="1" ht="125.25" customHeight="1" thickBot="1">
      <c r="A25" s="445" t="s">
        <v>201</v>
      </c>
      <c r="B25" s="446" t="s">
        <v>202</v>
      </c>
      <c r="C25" s="447">
        <v>4756609.3899999997</v>
      </c>
      <c r="D25" s="447">
        <v>1223453.93</v>
      </c>
      <c r="E25" s="447">
        <v>63225.189999999995</v>
      </c>
      <c r="F25" s="448">
        <v>4829037</v>
      </c>
      <c r="G25" s="449">
        <v>4816712</v>
      </c>
      <c r="H25" s="449">
        <v>12325</v>
      </c>
      <c r="I25" s="449"/>
      <c r="J25" s="448">
        <v>4163628</v>
      </c>
      <c r="K25" s="450">
        <v>479100</v>
      </c>
      <c r="L25" s="450">
        <v>120500</v>
      </c>
      <c r="M25" s="451">
        <v>547538</v>
      </c>
      <c r="N25" s="450">
        <v>2516490</v>
      </c>
      <c r="O25" s="450">
        <v>500000</v>
      </c>
      <c r="P25" s="450">
        <v>0</v>
      </c>
      <c r="Q25" s="450">
        <v>0</v>
      </c>
      <c r="R25" s="452">
        <v>5704181</v>
      </c>
      <c r="S25" s="449">
        <v>1550000</v>
      </c>
      <c r="T25" s="449">
        <v>75000</v>
      </c>
      <c r="U25" s="328"/>
      <c r="V25" s="348" t="s">
        <v>203</v>
      </c>
    </row>
    <row r="26" spans="1:22" s="273" customFormat="1" ht="37.5" hidden="1" customHeight="1" thickBot="1">
      <c r="A26" s="453" t="s">
        <v>204</v>
      </c>
      <c r="B26" s="454" t="s">
        <v>205</v>
      </c>
      <c r="C26" s="455">
        <v>0</v>
      </c>
      <c r="D26" s="456"/>
      <c r="E26" s="455"/>
      <c r="F26" s="457">
        <v>0</v>
      </c>
      <c r="G26" s="458"/>
      <c r="H26" s="458"/>
      <c r="I26" s="458"/>
      <c r="J26" s="457">
        <v>0</v>
      </c>
      <c r="K26" s="459"/>
      <c r="L26" s="459"/>
      <c r="M26" s="460"/>
      <c r="N26" s="459"/>
      <c r="O26" s="459"/>
      <c r="P26" s="459"/>
      <c r="Q26" s="459"/>
      <c r="R26" s="461">
        <v>0</v>
      </c>
      <c r="S26" s="458"/>
      <c r="T26" s="458"/>
      <c r="U26" s="349"/>
      <c r="V26" s="348"/>
    </row>
    <row r="27" spans="1:22" s="290" customFormat="1" ht="92.25" thickBot="1">
      <c r="A27" s="439" t="s">
        <v>7</v>
      </c>
      <c r="B27" s="440" t="s">
        <v>206</v>
      </c>
      <c r="C27" s="441">
        <v>21163603.289999999</v>
      </c>
      <c r="D27" s="441">
        <v>743992.1399999999</v>
      </c>
      <c r="E27" s="441">
        <v>1784150</v>
      </c>
      <c r="F27" s="442">
        <v>14000000</v>
      </c>
      <c r="G27" s="462"/>
      <c r="H27" s="462">
        <v>14000000</v>
      </c>
      <c r="I27" s="462"/>
      <c r="J27" s="442">
        <v>5120000</v>
      </c>
      <c r="K27" s="463"/>
      <c r="L27" s="463"/>
      <c r="M27" s="464"/>
      <c r="N27" s="465">
        <v>4470000</v>
      </c>
      <c r="O27" s="465">
        <v>650000</v>
      </c>
      <c r="P27" s="442">
        <v>7998000</v>
      </c>
      <c r="Q27" s="442">
        <v>4670000</v>
      </c>
      <c r="R27" s="442">
        <v>16677445</v>
      </c>
      <c r="S27" s="442"/>
      <c r="T27" s="442"/>
      <c r="U27" s="318" t="e">
        <f>-U21-U25-U32-U17-U39</f>
        <v>#REF!</v>
      </c>
      <c r="V27" s="352" t="s">
        <v>192</v>
      </c>
    </row>
    <row r="28" spans="1:22" s="290" customFormat="1" ht="24.75" hidden="1" customHeight="1">
      <c r="A28" s="466"/>
      <c r="B28" s="467" t="s">
        <v>17</v>
      </c>
      <c r="C28" s="468"/>
      <c r="D28" s="468"/>
      <c r="E28" s="468"/>
      <c r="F28" s="469"/>
      <c r="G28" s="469"/>
      <c r="H28" s="469"/>
      <c r="I28" s="469"/>
      <c r="J28" s="469"/>
      <c r="K28" s="469"/>
      <c r="L28" s="469"/>
      <c r="M28" s="470"/>
      <c r="N28" s="471"/>
      <c r="O28" s="471"/>
      <c r="P28" s="469"/>
      <c r="Q28" s="469"/>
      <c r="R28" s="472"/>
      <c r="S28" s="469"/>
      <c r="T28" s="469"/>
      <c r="U28" s="353"/>
      <c r="V28" s="354"/>
    </row>
    <row r="29" spans="1:22" s="290" customFormat="1" ht="31.7" hidden="1" customHeight="1">
      <c r="A29" s="473"/>
      <c r="B29" s="474" t="s">
        <v>207</v>
      </c>
      <c r="C29" s="475"/>
      <c r="D29" s="475"/>
      <c r="E29" s="475"/>
      <c r="F29" s="459"/>
      <c r="G29" s="459"/>
      <c r="H29" s="459"/>
      <c r="I29" s="459"/>
      <c r="J29" s="459"/>
      <c r="K29" s="459"/>
      <c r="L29" s="459"/>
      <c r="M29" s="460"/>
      <c r="N29" s="459"/>
      <c r="O29" s="459"/>
      <c r="P29" s="459"/>
      <c r="Q29" s="459"/>
      <c r="R29" s="476"/>
      <c r="S29" s="459"/>
      <c r="T29" s="459"/>
      <c r="U29" s="357">
        <f>-U21</f>
        <v>-23032</v>
      </c>
      <c r="V29" s="354"/>
    </row>
    <row r="30" spans="1:22" s="290" customFormat="1" ht="39.75" hidden="1" customHeight="1">
      <c r="A30" s="477"/>
      <c r="B30" s="478" t="s">
        <v>208</v>
      </c>
      <c r="C30" s="479"/>
      <c r="D30" s="479"/>
      <c r="E30" s="479"/>
      <c r="F30" s="480"/>
      <c r="G30" s="480"/>
      <c r="H30" s="480"/>
      <c r="I30" s="480"/>
      <c r="J30" s="480"/>
      <c r="K30" s="480"/>
      <c r="L30" s="480"/>
      <c r="M30" s="481"/>
      <c r="N30" s="480"/>
      <c r="O30" s="480"/>
      <c r="P30" s="480"/>
      <c r="Q30" s="480"/>
      <c r="R30" s="482"/>
      <c r="S30" s="480"/>
      <c r="T30" s="480"/>
      <c r="U30" s="358"/>
      <c r="V30" s="354"/>
    </row>
    <row r="31" spans="1:22" s="290" customFormat="1" ht="39.75" hidden="1" customHeight="1" thickBot="1">
      <c r="A31" s="483"/>
      <c r="B31" s="484"/>
      <c r="C31" s="485"/>
      <c r="D31" s="485"/>
      <c r="E31" s="485"/>
      <c r="F31" s="486"/>
      <c r="G31" s="486"/>
      <c r="H31" s="486"/>
      <c r="I31" s="486"/>
      <c r="J31" s="486"/>
      <c r="K31" s="486"/>
      <c r="L31" s="486"/>
      <c r="M31" s="487"/>
      <c r="N31" s="486"/>
      <c r="O31" s="486"/>
      <c r="P31" s="486"/>
      <c r="Q31" s="486"/>
      <c r="R31" s="488"/>
      <c r="S31" s="486"/>
      <c r="T31" s="486"/>
      <c r="U31" s="359"/>
      <c r="V31" s="360"/>
    </row>
    <row r="32" spans="1:22" s="290" customFormat="1" ht="56.25" customHeight="1" thickBot="1">
      <c r="A32" s="489" t="s">
        <v>8</v>
      </c>
      <c r="B32" s="490" t="s">
        <v>209</v>
      </c>
      <c r="C32" s="491">
        <v>4073141.5999999996</v>
      </c>
      <c r="D32" s="491">
        <v>219959.21</v>
      </c>
      <c r="E32" s="491">
        <v>2399332.8600000003</v>
      </c>
      <c r="F32" s="492">
        <v>1521300</v>
      </c>
      <c r="G32" s="492">
        <v>1096300</v>
      </c>
      <c r="H32" s="492">
        <v>425000</v>
      </c>
      <c r="I32" s="492"/>
      <c r="J32" s="492">
        <v>7230481</v>
      </c>
      <c r="K32" s="492">
        <v>247381</v>
      </c>
      <c r="L32" s="492">
        <v>34000</v>
      </c>
      <c r="M32" s="492">
        <v>0</v>
      </c>
      <c r="N32" s="492">
        <v>237900</v>
      </c>
      <c r="O32" s="492">
        <v>6711200</v>
      </c>
      <c r="P32" s="492">
        <v>73800</v>
      </c>
      <c r="Q32" s="492">
        <v>0</v>
      </c>
      <c r="R32" s="493">
        <v>2256523</v>
      </c>
      <c r="S32" s="492">
        <v>0</v>
      </c>
      <c r="T32" s="492">
        <v>1350000</v>
      </c>
      <c r="U32" s="361" t="e">
        <f>U36</f>
        <v>#REF!</v>
      </c>
      <c r="V32" s="362"/>
    </row>
    <row r="33" spans="1:22" s="369" customFormat="1" ht="60" hidden="1">
      <c r="A33" s="363" t="s">
        <v>210</v>
      </c>
      <c r="B33" s="343" t="s">
        <v>211</v>
      </c>
      <c r="C33" s="293">
        <v>0</v>
      </c>
      <c r="D33" s="293"/>
      <c r="E33" s="293"/>
      <c r="F33" s="364"/>
      <c r="G33" s="365"/>
      <c r="H33" s="365"/>
      <c r="I33" s="365"/>
      <c r="J33" s="364"/>
      <c r="K33" s="355"/>
      <c r="L33" s="355"/>
      <c r="M33" s="356"/>
      <c r="N33" s="366"/>
      <c r="O33" s="355"/>
      <c r="P33" s="366"/>
      <c r="Q33" s="366"/>
      <c r="R33" s="298">
        <v>0</v>
      </c>
      <c r="S33" s="367"/>
      <c r="T33" s="367"/>
      <c r="U33" s="328">
        <v>0</v>
      </c>
      <c r="V33" s="368" t="s">
        <v>192</v>
      </c>
    </row>
    <row r="34" spans="1:22" s="369" customFormat="1" ht="129" customHeight="1">
      <c r="A34" s="370" t="s">
        <v>212</v>
      </c>
      <c r="B34" s="371" t="s">
        <v>213</v>
      </c>
      <c r="C34" s="316">
        <v>57885.179999999993</v>
      </c>
      <c r="D34" s="316"/>
      <c r="E34" s="316"/>
      <c r="F34" s="303">
        <v>47300</v>
      </c>
      <c r="G34" s="302">
        <v>32300</v>
      </c>
      <c r="H34" s="302">
        <v>15000</v>
      </c>
      <c r="I34" s="302"/>
      <c r="J34" s="303">
        <v>93281</v>
      </c>
      <c r="K34" s="350">
        <v>61381</v>
      </c>
      <c r="L34" s="350">
        <v>0</v>
      </c>
      <c r="M34" s="351">
        <v>0</v>
      </c>
      <c r="N34" s="304">
        <v>6900</v>
      </c>
      <c r="O34" s="304">
        <v>25000</v>
      </c>
      <c r="P34" s="372"/>
      <c r="Q34" s="372"/>
      <c r="R34" s="373">
        <v>11904</v>
      </c>
      <c r="S34" s="302"/>
      <c r="T34" s="302"/>
      <c r="U34" s="308"/>
      <c r="V34" s="374" t="s">
        <v>214</v>
      </c>
    </row>
    <row r="35" spans="1:22" s="369" customFormat="1" ht="87" customHeight="1">
      <c r="A35" s="291" t="s">
        <v>215</v>
      </c>
      <c r="B35" s="371" t="s">
        <v>216</v>
      </c>
      <c r="C35" s="316">
        <v>823316.04</v>
      </c>
      <c r="D35" s="316"/>
      <c r="E35" s="316">
        <v>6166.72</v>
      </c>
      <c r="F35" s="303">
        <v>374000</v>
      </c>
      <c r="G35" s="302">
        <v>364000</v>
      </c>
      <c r="H35" s="302">
        <v>10000</v>
      </c>
      <c r="I35" s="302"/>
      <c r="J35" s="372">
        <v>583200</v>
      </c>
      <c r="K35" s="304">
        <v>126000</v>
      </c>
      <c r="L35" s="304">
        <v>22000</v>
      </c>
      <c r="M35" s="305"/>
      <c r="N35" s="304">
        <v>71000</v>
      </c>
      <c r="O35" s="304">
        <v>364200</v>
      </c>
      <c r="P35" s="304">
        <v>43800</v>
      </c>
      <c r="Q35" s="304"/>
      <c r="R35" s="345">
        <v>564149</v>
      </c>
      <c r="S35" s="302"/>
      <c r="T35" s="302"/>
      <c r="U35" s="308"/>
      <c r="V35" s="348" t="s">
        <v>36</v>
      </c>
    </row>
    <row r="36" spans="1:22" s="369" customFormat="1" ht="158.25" customHeight="1" thickBot="1">
      <c r="A36" s="370" t="s">
        <v>217</v>
      </c>
      <c r="B36" s="371" t="s">
        <v>218</v>
      </c>
      <c r="C36" s="316">
        <v>3191940.38</v>
      </c>
      <c r="D36" s="316">
        <v>219959.21</v>
      </c>
      <c r="E36" s="316">
        <v>2393166.14</v>
      </c>
      <c r="F36" s="303">
        <v>1100000</v>
      </c>
      <c r="G36" s="302">
        <v>700000</v>
      </c>
      <c r="H36" s="302">
        <v>400000</v>
      </c>
      <c r="I36" s="302"/>
      <c r="J36" s="303">
        <v>6554000</v>
      </c>
      <c r="K36" s="304">
        <v>60000</v>
      </c>
      <c r="L36" s="304">
        <v>12000</v>
      </c>
      <c r="M36" s="305">
        <v>0</v>
      </c>
      <c r="N36" s="304">
        <v>160000</v>
      </c>
      <c r="O36" s="304">
        <v>6322000</v>
      </c>
      <c r="P36" s="304">
        <v>30000</v>
      </c>
      <c r="Q36" s="304">
        <v>0</v>
      </c>
      <c r="R36" s="345">
        <v>1680470</v>
      </c>
      <c r="S36" s="302">
        <v>0</v>
      </c>
      <c r="T36" s="302">
        <v>1350000</v>
      </c>
      <c r="U36" s="308" t="e">
        <f>SUM(#REF!)</f>
        <v>#REF!</v>
      </c>
      <c r="V36" s="348" t="s">
        <v>192</v>
      </c>
    </row>
    <row r="37" spans="1:22" s="369" customFormat="1" ht="81.75" customHeight="1" thickBot="1">
      <c r="A37" s="494" t="s">
        <v>9</v>
      </c>
      <c r="B37" s="440" t="s">
        <v>219</v>
      </c>
      <c r="C37" s="441"/>
      <c r="D37" s="441"/>
      <c r="E37" s="441"/>
      <c r="F37" s="442">
        <v>0</v>
      </c>
      <c r="G37" s="462"/>
      <c r="H37" s="462"/>
      <c r="I37" s="442">
        <v>436080</v>
      </c>
      <c r="J37" s="442">
        <v>0</v>
      </c>
      <c r="K37" s="465"/>
      <c r="L37" s="465"/>
      <c r="M37" s="495"/>
      <c r="N37" s="465"/>
      <c r="O37" s="465"/>
      <c r="P37" s="462"/>
      <c r="Q37" s="462">
        <v>436080</v>
      </c>
      <c r="R37" s="496">
        <v>0</v>
      </c>
      <c r="S37" s="442"/>
      <c r="T37" s="442"/>
      <c r="U37" s="375"/>
      <c r="V37" s="376" t="s">
        <v>192</v>
      </c>
    </row>
    <row r="38" spans="1:22" s="369" customFormat="1" ht="61.5" hidden="1" customHeight="1" thickBot="1">
      <c r="A38" s="494" t="s">
        <v>10</v>
      </c>
      <c r="B38" s="440" t="s">
        <v>220</v>
      </c>
      <c r="C38" s="441">
        <v>0</v>
      </c>
      <c r="D38" s="441"/>
      <c r="E38" s="441"/>
      <c r="F38" s="442">
        <v>0</v>
      </c>
      <c r="G38" s="462"/>
      <c r="H38" s="462"/>
      <c r="I38" s="462"/>
      <c r="J38" s="442">
        <v>0</v>
      </c>
      <c r="K38" s="465"/>
      <c r="L38" s="465"/>
      <c r="M38" s="495"/>
      <c r="N38" s="462"/>
      <c r="O38" s="465"/>
      <c r="P38" s="462"/>
      <c r="Q38" s="462"/>
      <c r="R38" s="496">
        <v>0</v>
      </c>
      <c r="S38" s="442"/>
      <c r="T38" s="442"/>
      <c r="U38" s="375"/>
      <c r="V38" s="377" t="s">
        <v>186</v>
      </c>
    </row>
    <row r="39" spans="1:22" s="369" customFormat="1" ht="99.75" customHeight="1" thickBot="1">
      <c r="A39" s="497" t="s">
        <v>11</v>
      </c>
      <c r="B39" s="440" t="s">
        <v>221</v>
      </c>
      <c r="C39" s="441"/>
      <c r="D39" s="441"/>
      <c r="E39" s="441"/>
      <c r="F39" s="442">
        <v>0</v>
      </c>
      <c r="G39" s="462"/>
      <c r="H39" s="462"/>
      <c r="I39" s="462"/>
      <c r="J39" s="442">
        <v>0</v>
      </c>
      <c r="K39" s="465"/>
      <c r="L39" s="465"/>
      <c r="M39" s="495"/>
      <c r="N39" s="462"/>
      <c r="O39" s="465"/>
      <c r="P39" s="462"/>
      <c r="Q39" s="462">
        <v>300000</v>
      </c>
      <c r="R39" s="496">
        <v>-300000</v>
      </c>
      <c r="S39" s="442"/>
      <c r="T39" s="442"/>
      <c r="U39" s="375">
        <f>-R39</f>
        <v>300000</v>
      </c>
      <c r="V39" s="376" t="s">
        <v>192</v>
      </c>
    </row>
    <row r="40" spans="1:22" s="369" customFormat="1" ht="80.45" customHeight="1" thickBot="1">
      <c r="A40" s="494" t="s">
        <v>222</v>
      </c>
      <c r="B40" s="440" t="s">
        <v>223</v>
      </c>
      <c r="C40" s="441">
        <v>347764.64</v>
      </c>
      <c r="D40" s="441">
        <v>12794.67</v>
      </c>
      <c r="E40" s="441"/>
      <c r="F40" s="442">
        <v>0</v>
      </c>
      <c r="G40" s="462"/>
      <c r="H40" s="462"/>
      <c r="I40" s="462"/>
      <c r="J40" s="442">
        <v>0</v>
      </c>
      <c r="K40" s="465"/>
      <c r="L40" s="465"/>
      <c r="M40" s="495"/>
      <c r="N40" s="465"/>
      <c r="O40" s="465"/>
      <c r="P40" s="462"/>
      <c r="Q40" s="462"/>
      <c r="R40" s="498">
        <v>260559</v>
      </c>
      <c r="S40" s="462">
        <v>100000</v>
      </c>
      <c r="T40" s="442"/>
      <c r="U40" s="375">
        <f>-U20-U13</f>
        <v>-256920</v>
      </c>
      <c r="V40" s="377" t="s">
        <v>192</v>
      </c>
    </row>
    <row r="41" spans="1:22" s="369" customFormat="1" ht="210.75" thickBot="1">
      <c r="A41" s="494" t="s">
        <v>224</v>
      </c>
      <c r="B41" s="440" t="s">
        <v>225</v>
      </c>
      <c r="C41" s="441">
        <v>1112277.69</v>
      </c>
      <c r="D41" s="441">
        <v>1101397</v>
      </c>
      <c r="E41" s="441"/>
      <c r="F41" s="442">
        <v>0</v>
      </c>
      <c r="G41" s="462"/>
      <c r="H41" s="462"/>
      <c r="I41" s="462"/>
      <c r="J41" s="442">
        <v>0</v>
      </c>
      <c r="K41" s="465"/>
      <c r="L41" s="465"/>
      <c r="M41" s="495"/>
      <c r="N41" s="465"/>
      <c r="O41" s="465"/>
      <c r="P41" s="462"/>
      <c r="Q41" s="462"/>
      <c r="R41" s="498">
        <v>373675</v>
      </c>
      <c r="S41" s="462">
        <v>1840000</v>
      </c>
      <c r="T41" s="442"/>
      <c r="U41" s="375"/>
      <c r="V41" s="377" t="s">
        <v>192</v>
      </c>
    </row>
    <row r="42" spans="1:22" s="369" customFormat="1" ht="98.25" customHeight="1" thickBot="1">
      <c r="A42" s="494" t="s">
        <v>226</v>
      </c>
      <c r="B42" s="440" t="s">
        <v>227</v>
      </c>
      <c r="C42" s="441">
        <v>842000</v>
      </c>
      <c r="D42" s="441">
        <v>1531256.16</v>
      </c>
      <c r="E42" s="441"/>
      <c r="F42" s="442">
        <v>0</v>
      </c>
      <c r="G42" s="462"/>
      <c r="H42" s="462"/>
      <c r="I42" s="462"/>
      <c r="J42" s="442">
        <v>0</v>
      </c>
      <c r="K42" s="465"/>
      <c r="L42" s="465"/>
      <c r="M42" s="495"/>
      <c r="N42" s="465"/>
      <c r="O42" s="465"/>
      <c r="P42" s="462"/>
      <c r="Q42" s="462">
        <v>842000</v>
      </c>
      <c r="R42" s="498">
        <v>806256</v>
      </c>
      <c r="S42" s="462">
        <v>725000</v>
      </c>
      <c r="T42" s="442"/>
      <c r="U42" s="375"/>
      <c r="V42" s="377" t="s">
        <v>192</v>
      </c>
    </row>
    <row r="43" spans="1:22" s="384" customFormat="1" ht="76.7" customHeight="1" thickBot="1">
      <c r="A43" s="378"/>
      <c r="B43" s="379" t="s">
        <v>129</v>
      </c>
      <c r="C43" s="380">
        <v>41721136.299999997</v>
      </c>
      <c r="D43" s="380">
        <v>4986661.3199999994</v>
      </c>
      <c r="E43" s="380">
        <v>4253883.82</v>
      </c>
      <c r="F43" s="381">
        <v>21405219</v>
      </c>
      <c r="G43" s="381">
        <v>6967894</v>
      </c>
      <c r="H43" s="381">
        <v>14437325</v>
      </c>
      <c r="I43" s="381">
        <v>436080</v>
      </c>
      <c r="J43" s="381">
        <v>17943689</v>
      </c>
      <c r="K43" s="381">
        <v>819981</v>
      </c>
      <c r="L43" s="381">
        <v>169000</v>
      </c>
      <c r="M43" s="381">
        <v>570538</v>
      </c>
      <c r="N43" s="381">
        <v>8387876</v>
      </c>
      <c r="O43" s="381">
        <v>7996294</v>
      </c>
      <c r="P43" s="381">
        <v>8071800</v>
      </c>
      <c r="Q43" s="381">
        <v>6248080</v>
      </c>
      <c r="R43" s="382">
        <v>34993314</v>
      </c>
      <c r="S43" s="381">
        <v>4220000</v>
      </c>
      <c r="T43" s="381">
        <v>1447000</v>
      </c>
      <c r="U43" s="383" t="e">
        <f>U6+U19+U22+U27+U32+U37+U38+U40+U41+U39</f>
        <v>#REF!</v>
      </c>
      <c r="V43" s="319"/>
    </row>
    <row r="44" spans="1:22" s="384" customFormat="1" ht="66" customHeight="1">
      <c r="A44" s="385"/>
      <c r="B44" s="386"/>
      <c r="C44" s="387"/>
      <c r="D44" s="387"/>
      <c r="E44" s="387"/>
      <c r="F44" s="388"/>
      <c r="G44" s="388"/>
      <c r="H44" s="388"/>
      <c r="I44" s="388"/>
      <c r="J44" s="388"/>
      <c r="K44" s="388"/>
      <c r="L44" s="388"/>
      <c r="M44" s="388"/>
      <c r="N44" s="388"/>
      <c r="O44" s="388"/>
      <c r="P44" s="388"/>
      <c r="Q44" s="388"/>
      <c r="R44" s="389"/>
      <c r="S44" s="388"/>
      <c r="T44" s="388"/>
      <c r="U44" s="390"/>
      <c r="V44" s="391"/>
    </row>
    <row r="45" spans="1:22" s="384" customFormat="1" ht="29.25" customHeight="1">
      <c r="A45" s="392" t="s">
        <v>239</v>
      </c>
      <c r="B45" s="392"/>
      <c r="C45" s="387"/>
      <c r="D45" s="387"/>
      <c r="E45" s="387"/>
      <c r="F45" s="388"/>
      <c r="G45" s="388"/>
      <c r="H45" s="388"/>
      <c r="I45" s="388"/>
      <c r="J45" s="388"/>
      <c r="K45" s="388"/>
      <c r="L45" s="388"/>
      <c r="M45" s="388"/>
      <c r="N45" s="388"/>
      <c r="O45" s="388"/>
      <c r="P45" s="388"/>
      <c r="Q45" s="388"/>
      <c r="R45" s="389"/>
      <c r="S45" s="388"/>
      <c r="T45" s="388"/>
      <c r="U45" s="390"/>
      <c r="V45" s="391"/>
    </row>
    <row r="46" spans="1:22" s="384" customFormat="1" ht="29.25" customHeight="1">
      <c r="A46" s="385"/>
      <c r="B46" s="386"/>
      <c r="C46" s="387"/>
      <c r="D46" s="387"/>
      <c r="E46" s="387"/>
      <c r="F46" s="388"/>
      <c r="G46" s="388"/>
      <c r="H46" s="388"/>
      <c r="I46" s="388"/>
      <c r="J46" s="388"/>
      <c r="K46" s="388"/>
      <c r="L46" s="388"/>
      <c r="M46" s="388"/>
      <c r="N46" s="388"/>
      <c r="O46" s="388"/>
      <c r="P46" s="388"/>
      <c r="Q46" s="388"/>
      <c r="R46" s="389"/>
      <c r="S46" s="388"/>
      <c r="T46" s="388"/>
      <c r="U46" s="390"/>
      <c r="V46" s="391"/>
    </row>
    <row r="47" spans="1:22" s="384" customFormat="1" ht="29.25" customHeight="1">
      <c r="A47" s="385"/>
      <c r="B47" s="386"/>
      <c r="C47" s="387"/>
      <c r="D47" s="387"/>
      <c r="E47" s="387"/>
      <c r="F47" s="388"/>
      <c r="G47" s="388"/>
      <c r="H47" s="388"/>
      <c r="I47" s="388"/>
      <c r="J47" s="388"/>
      <c r="K47" s="388"/>
      <c r="L47" s="388"/>
      <c r="M47" s="388"/>
      <c r="N47" s="388"/>
      <c r="O47" s="388"/>
      <c r="P47" s="388"/>
      <c r="Q47" s="388"/>
      <c r="R47" s="389"/>
      <c r="S47" s="388"/>
      <c r="T47" s="388"/>
      <c r="U47" s="390"/>
      <c r="V47" s="391"/>
    </row>
    <row r="48" spans="1:22" s="384" customFormat="1" ht="29.25" customHeight="1">
      <c r="A48" s="385"/>
      <c r="B48" s="386"/>
      <c r="C48" s="387"/>
      <c r="D48" s="387"/>
      <c r="E48" s="387"/>
      <c r="F48" s="388"/>
      <c r="G48" s="388"/>
      <c r="H48" s="388"/>
      <c r="I48" s="388"/>
      <c r="J48" s="388"/>
      <c r="K48" s="388"/>
      <c r="L48" s="388"/>
      <c r="M48" s="388"/>
      <c r="N48" s="388"/>
      <c r="O48" s="388"/>
      <c r="P48" s="388"/>
      <c r="Q48" s="388"/>
      <c r="R48" s="389"/>
      <c r="S48" s="388"/>
      <c r="T48" s="388"/>
      <c r="U48" s="390"/>
      <c r="V48" s="391"/>
    </row>
    <row r="49" spans="1:22" s="384" customFormat="1" ht="45.75" customHeight="1">
      <c r="A49" s="393"/>
      <c r="B49" s="394"/>
      <c r="C49" s="395"/>
      <c r="D49" s="387"/>
      <c r="E49" s="387"/>
      <c r="F49" s="388"/>
      <c r="G49" s="388"/>
      <c r="H49" s="388"/>
      <c r="I49" s="388"/>
      <c r="J49" s="388"/>
      <c r="K49" s="388"/>
      <c r="L49" s="388"/>
      <c r="M49" s="388"/>
      <c r="N49" s="388"/>
      <c r="O49" s="388"/>
      <c r="P49" s="388"/>
      <c r="Q49" s="388"/>
      <c r="R49" s="396">
        <v>35254515</v>
      </c>
      <c r="S49" s="396">
        <v>3380000</v>
      </c>
      <c r="T49" s="396">
        <v>1447000</v>
      </c>
      <c r="U49" s="390"/>
      <c r="V49" s="391"/>
    </row>
    <row r="50" spans="1:22" s="384" customFormat="1" ht="66.2" customHeight="1">
      <c r="A50" s="392"/>
      <c r="B50" s="392"/>
      <c r="C50" s="397"/>
      <c r="D50" s="397"/>
      <c r="E50" s="397"/>
      <c r="F50" s="398"/>
      <c r="G50" s="398"/>
      <c r="H50" s="398"/>
      <c r="I50" s="398"/>
      <c r="J50" s="398"/>
      <c r="K50" s="398"/>
      <c r="L50" s="398"/>
      <c r="M50" s="398"/>
      <c r="N50" s="398"/>
      <c r="O50" s="398"/>
      <c r="P50" s="398"/>
      <c r="Q50" s="398"/>
      <c r="R50" s="399">
        <f>R43-R49</f>
        <v>-261201</v>
      </c>
      <c r="S50" s="399">
        <f t="shared" ref="S50:T50" si="1">S43-S49</f>
        <v>840000</v>
      </c>
      <c r="T50" s="399">
        <f t="shared" si="1"/>
        <v>0</v>
      </c>
      <c r="U50" s="391"/>
      <c r="V50" s="391"/>
    </row>
    <row r="51" spans="1:22" s="384" customFormat="1" ht="66.2" customHeight="1">
      <c r="A51" s="400"/>
      <c r="B51" s="400"/>
      <c r="C51" s="398"/>
      <c r="D51" s="398"/>
      <c r="E51" s="401" t="s">
        <v>228</v>
      </c>
      <c r="F51" s="401"/>
      <c r="G51" s="402">
        <f>F43+I43</f>
        <v>21841299</v>
      </c>
      <c r="H51" s="402"/>
      <c r="I51" s="401" t="s">
        <v>229</v>
      </c>
      <c r="J51" s="401"/>
      <c r="K51" s="403">
        <f>J43+P43+Q43+C41</f>
        <v>33375846.690000001</v>
      </c>
      <c r="L51" s="398"/>
      <c r="M51" s="398"/>
      <c r="N51" s="398"/>
      <c r="O51" s="398"/>
      <c r="P51" s="398"/>
      <c r="Q51" s="398"/>
      <c r="R51" s="404"/>
      <c r="S51" s="390" t="s">
        <v>230</v>
      </c>
      <c r="T51" s="388"/>
      <c r="U51" s="391"/>
      <c r="V51" s="391"/>
    </row>
    <row r="52" spans="1:22" s="384" customFormat="1" ht="66.2" customHeight="1">
      <c r="A52" s="400"/>
      <c r="B52" s="400"/>
      <c r="C52" s="398"/>
      <c r="D52" s="398"/>
      <c r="E52" s="405"/>
      <c r="F52" s="398"/>
      <c r="G52" s="398"/>
      <c r="H52" s="398"/>
      <c r="I52" s="398"/>
      <c r="J52" s="398"/>
      <c r="K52" s="398"/>
      <c r="L52" s="398"/>
      <c r="M52" s="398"/>
      <c r="N52" s="398"/>
      <c r="O52" s="398"/>
      <c r="P52" s="398"/>
      <c r="Q52" s="398"/>
      <c r="R52" s="389"/>
      <c r="S52" s="388"/>
      <c r="T52" s="388"/>
      <c r="U52" s="391"/>
      <c r="V52" s="391"/>
    </row>
    <row r="53" spans="1:22" s="384" customFormat="1" ht="66.2" customHeight="1">
      <c r="A53" s="400"/>
      <c r="B53" s="400"/>
      <c r="C53" s="398"/>
      <c r="D53" s="398"/>
      <c r="E53" s="405"/>
      <c r="F53" s="398"/>
      <c r="G53" s="398"/>
      <c r="H53" s="398"/>
      <c r="I53" s="398"/>
      <c r="J53" s="398"/>
      <c r="K53" s="398"/>
      <c r="L53" s="398"/>
      <c r="M53" s="398"/>
      <c r="N53" s="398"/>
      <c r="O53" s="398"/>
      <c r="P53" s="398"/>
      <c r="Q53" s="398"/>
      <c r="R53" s="389"/>
      <c r="S53" s="388"/>
      <c r="T53" s="388"/>
      <c r="U53" s="391"/>
      <c r="V53" s="391"/>
    </row>
    <row r="54" spans="1:22" s="384" customFormat="1" ht="66.2" customHeight="1">
      <c r="A54" s="400"/>
      <c r="B54" s="400"/>
      <c r="C54" s="406"/>
      <c r="D54" s="406"/>
      <c r="E54" s="406"/>
      <c r="F54" s="406"/>
      <c r="G54" s="406"/>
      <c r="H54" s="406"/>
      <c r="I54" s="406"/>
      <c r="J54" s="406"/>
      <c r="K54" s="406"/>
      <c r="L54" s="406"/>
      <c r="M54" s="406"/>
      <c r="N54" s="406"/>
      <c r="O54" s="406"/>
      <c r="P54" s="406"/>
      <c r="Q54" s="406"/>
      <c r="R54" s="406"/>
      <c r="S54" s="406"/>
      <c r="T54" s="406"/>
      <c r="U54" s="391"/>
      <c r="V54" s="391"/>
    </row>
    <row r="55" spans="1:22" s="384" customFormat="1" ht="66.2" customHeight="1">
      <c r="A55" s="400"/>
      <c r="B55" s="400"/>
      <c r="C55" s="407"/>
      <c r="D55" s="407"/>
      <c r="E55" s="407"/>
      <c r="F55" s="406"/>
      <c r="G55" s="406"/>
      <c r="H55" s="406"/>
      <c r="I55" s="406"/>
      <c r="J55" s="406"/>
      <c r="K55" s="406"/>
      <c r="L55" s="406"/>
      <c r="M55" s="406"/>
      <c r="N55" s="406"/>
      <c r="O55" s="406"/>
      <c r="P55" s="406"/>
      <c r="Q55" s="406"/>
      <c r="R55" s="406"/>
      <c r="S55" s="406"/>
      <c r="T55" s="406"/>
      <c r="U55" s="391"/>
      <c r="V55" s="391"/>
    </row>
    <row r="56" spans="1:22" s="384" customFormat="1" ht="66.2" customHeight="1" thickBot="1">
      <c r="A56" s="400"/>
      <c r="B56" s="400"/>
      <c r="C56" s="398"/>
      <c r="D56" s="398"/>
      <c r="E56" s="405"/>
      <c r="F56" s="398"/>
      <c r="G56" s="398"/>
      <c r="H56" s="398"/>
      <c r="I56" s="398"/>
      <c r="J56" s="398"/>
      <c r="K56" s="398"/>
      <c r="L56" s="398"/>
      <c r="M56" s="398"/>
      <c r="N56" s="398"/>
      <c r="O56" s="398"/>
      <c r="P56" s="398"/>
      <c r="Q56" s="398"/>
      <c r="R56" s="408"/>
      <c r="S56" s="408"/>
      <c r="T56" s="408"/>
      <c r="U56" s="391"/>
      <c r="V56" s="391"/>
    </row>
    <row r="57" spans="1:22" ht="45.75" customHeight="1" thickBot="1">
      <c r="B57" s="409" t="s">
        <v>138</v>
      </c>
      <c r="C57" s="410">
        <v>41721136.299999997</v>
      </c>
      <c r="D57" s="410">
        <v>3330740.35</v>
      </c>
      <c r="E57" s="410">
        <v>2895646.95</v>
      </c>
      <c r="F57" s="411">
        <f t="shared" ref="F57" si="2">G57+H57</f>
        <v>21405219</v>
      </c>
      <c r="G57" s="411">
        <v>6967894</v>
      </c>
      <c r="H57" s="411">
        <v>14437325</v>
      </c>
      <c r="I57" s="411">
        <v>436080</v>
      </c>
      <c r="J57" s="411">
        <f>K57+M57+N57+O57+L57</f>
        <v>18173289</v>
      </c>
      <c r="K57" s="411">
        <v>959981</v>
      </c>
      <c r="L57" s="411">
        <v>157000</v>
      </c>
      <c r="M57" s="411">
        <v>570538</v>
      </c>
      <c r="N57" s="411">
        <v>8671676</v>
      </c>
      <c r="O57" s="411">
        <f>6200000+2184632-570538</f>
        <v>7814094</v>
      </c>
      <c r="P57" s="411">
        <v>9001000</v>
      </c>
      <c r="Q57" s="411">
        <v>5406080</v>
      </c>
      <c r="R57" s="411">
        <v>35254515</v>
      </c>
      <c r="S57" s="411">
        <v>3380000</v>
      </c>
      <c r="T57" s="411">
        <v>1678603</v>
      </c>
    </row>
    <row r="58" spans="1:22" ht="27.75" customHeight="1">
      <c r="B58" s="409" t="s">
        <v>231</v>
      </c>
      <c r="C58" s="412">
        <f>C43-C57</f>
        <v>0</v>
      </c>
      <c r="D58" s="413">
        <f t="shared" ref="D58:T58" si="3">D43-D57</f>
        <v>1655920.9699999993</v>
      </c>
      <c r="E58" s="414">
        <f t="shared" si="3"/>
        <v>1358236.87</v>
      </c>
      <c r="F58" s="415">
        <f t="shared" si="3"/>
        <v>0</v>
      </c>
      <c r="G58" s="415">
        <f t="shared" si="3"/>
        <v>0</v>
      </c>
      <c r="H58" s="415">
        <f t="shared" si="3"/>
        <v>0</v>
      </c>
      <c r="I58" s="415">
        <f t="shared" si="3"/>
        <v>0</v>
      </c>
      <c r="J58" s="415">
        <f t="shared" si="3"/>
        <v>-229600</v>
      </c>
      <c r="K58" s="415">
        <f t="shared" si="3"/>
        <v>-140000</v>
      </c>
      <c r="L58" s="415">
        <f t="shared" si="3"/>
        <v>12000</v>
      </c>
      <c r="M58" s="415">
        <f t="shared" si="3"/>
        <v>0</v>
      </c>
      <c r="N58" s="415">
        <f t="shared" si="3"/>
        <v>-283800</v>
      </c>
      <c r="O58" s="415">
        <f t="shared" si="3"/>
        <v>182200</v>
      </c>
      <c r="P58" s="415">
        <f t="shared" si="3"/>
        <v>-929200</v>
      </c>
      <c r="Q58" s="415">
        <f t="shared" si="3"/>
        <v>842000</v>
      </c>
      <c r="R58" s="415">
        <f t="shared" si="3"/>
        <v>-261201</v>
      </c>
      <c r="S58" s="415">
        <f t="shared" si="3"/>
        <v>840000</v>
      </c>
      <c r="T58" s="416">
        <f t="shared" si="3"/>
        <v>-231603</v>
      </c>
    </row>
    <row r="59" spans="1:22" s="257" customFormat="1" ht="54" customHeight="1">
      <c r="A59" s="417"/>
      <c r="D59" s="418" t="s">
        <v>232</v>
      </c>
      <c r="E59" s="419" t="s">
        <v>233</v>
      </c>
      <c r="G59" s="420"/>
      <c r="H59" s="420"/>
      <c r="I59" s="417"/>
      <c r="J59" s="421"/>
      <c r="M59" s="422"/>
      <c r="N59" s="423"/>
      <c r="O59" s="424"/>
      <c r="P59" s="425"/>
      <c r="Q59" s="425"/>
      <c r="R59" s="426"/>
      <c r="T59" s="427" t="s">
        <v>232</v>
      </c>
    </row>
    <row r="60" spans="1:22" ht="23.25">
      <c r="B60" s="428"/>
      <c r="C60" s="429"/>
      <c r="J60" s="257"/>
      <c r="N60" s="423"/>
      <c r="O60" s="430"/>
      <c r="R60" s="426"/>
      <c r="S60" s="257"/>
      <c r="T60" s="431"/>
    </row>
    <row r="61" spans="1:22" ht="23.25">
      <c r="B61" s="428" t="s">
        <v>234</v>
      </c>
      <c r="C61" s="432"/>
      <c r="J61" s="257"/>
      <c r="O61" s="430"/>
      <c r="R61" s="432"/>
      <c r="S61" s="433"/>
      <c r="T61" s="431"/>
    </row>
    <row r="62" spans="1:22" ht="23.25">
      <c r="B62" s="428" t="s">
        <v>232</v>
      </c>
      <c r="O62" s="430"/>
      <c r="R62" s="432"/>
      <c r="S62" s="433"/>
    </row>
    <row r="63" spans="1:22" ht="23.25">
      <c r="J63" s="433"/>
      <c r="R63" s="432"/>
      <c r="S63" s="433"/>
    </row>
    <row r="64" spans="1:22" ht="23.25">
      <c r="R64" s="432"/>
      <c r="S64" s="433"/>
    </row>
    <row r="65" spans="18:19" ht="23.25">
      <c r="R65" s="432"/>
      <c r="S65" s="433"/>
    </row>
    <row r="66" spans="18:19" ht="23.25">
      <c r="R66" s="432"/>
      <c r="S66" s="433"/>
    </row>
    <row r="67" spans="18:19" ht="23.25">
      <c r="R67" s="432"/>
      <c r="S67" s="433"/>
    </row>
    <row r="68" spans="18:19" ht="23.25">
      <c r="R68" s="432"/>
      <c r="S68" s="433"/>
    </row>
  </sheetData>
  <mergeCells count="24">
    <mergeCell ref="N59:N60"/>
    <mergeCell ref="R59:R60"/>
    <mergeCell ref="V20:V21"/>
    <mergeCell ref="A45:B45"/>
    <mergeCell ref="A50:B50"/>
    <mergeCell ref="E51:F51"/>
    <mergeCell ref="G51:H51"/>
    <mergeCell ref="I51:J51"/>
    <mergeCell ref="P4:P5"/>
    <mergeCell ref="Q4:Q5"/>
    <mergeCell ref="R4:T4"/>
    <mergeCell ref="U4:U5"/>
    <mergeCell ref="V4:V5"/>
    <mergeCell ref="V7:V15"/>
    <mergeCell ref="P1:V1"/>
    <mergeCell ref="P2:V2"/>
    <mergeCell ref="A4:A5"/>
    <mergeCell ref="B4:B5"/>
    <mergeCell ref="C4:E4"/>
    <mergeCell ref="F4:F5"/>
    <mergeCell ref="G4:H4"/>
    <mergeCell ref="I4:I5"/>
    <mergeCell ref="J4:J5"/>
    <mergeCell ref="K4:O4"/>
  </mergeCells>
  <printOptions horizontalCentered="1"/>
  <pageMargins left="0" right="0" top="0.70866141732283472" bottom="0.74803149606299213" header="0.51181102362204722" footer="0.31496062992125984"/>
  <pageSetup paperSize="9" scale="21" orientation="landscape" verticalDpi="597" r:id="rId1"/>
  <headerFooter>
    <oddHeader>&amp;L &amp;C&amp;36
PLAN FINANSOWY DZIAŁALNOŚCI POZABUDŻETOWEJ AKADEMII - REALIZOWANY CENTRALNIE (w zł)</oddHead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6</vt:i4>
      </vt:variant>
    </vt:vector>
  </HeadingPairs>
  <TitlesOfParts>
    <vt:vector size="9" baseType="lpstr">
      <vt:lpstr>Załącznik nr 1</vt:lpstr>
      <vt:lpstr>Załącznik nr 2</vt:lpstr>
      <vt:lpstr>Załącznik nr 3</vt:lpstr>
      <vt:lpstr>'Załącznik nr 1'!Obszar_wydruku</vt:lpstr>
      <vt:lpstr>'Załącznik nr 2'!Obszar_wydruku</vt:lpstr>
      <vt:lpstr>'Załącznik nr 3'!Obszar_wydruku</vt:lpstr>
      <vt:lpstr>'Załącznik nr 1'!Tytuły_wydruku</vt:lpstr>
      <vt:lpstr>'Załącznik nr 2'!Tytuły_wydruku</vt:lpstr>
      <vt:lpstr>'Załącznik nr 3'!Tytuły_wydruku</vt:lpstr>
    </vt:vector>
  </TitlesOfParts>
  <Company>Kancelaria PAN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Kaszyńska</dc:creator>
  <cp:lastModifiedBy>Chrzanowicz Agnieszka</cp:lastModifiedBy>
  <cp:lastPrinted>2021-12-31T11:09:33Z</cp:lastPrinted>
  <dcterms:created xsi:type="dcterms:W3CDTF">2004-03-15T09:27:32Z</dcterms:created>
  <dcterms:modified xsi:type="dcterms:W3CDTF">2021-12-31T11:54:01Z</dcterms:modified>
</cp:coreProperties>
</file>