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1/7_21.09.2021/uchwały WORD/"/>
    </mc:Choice>
  </mc:AlternateContent>
  <xr:revisionPtr revIDLastSave="5" documentId="11_D97B96F9E655A8B27B05C212E666301CEA9BE31C" xr6:coauthVersionLast="47" xr6:coauthVersionMax="47" xr10:uidLastSave="{2F094E0C-1F04-41A8-A6DE-206EC2CD4CD9}"/>
  <bookViews>
    <workbookView xWindow="390" yWindow="390" windowWidth="21390" windowHeight="11385" tabRatio="650" firstSheet="1" activeTab="5" xr2:uid="{00000000-000D-0000-FFFF-FFFF00000000}"/>
  </bookViews>
  <sheets>
    <sheet name="Załącznik nr 1a " sheetId="25" state="hidden" r:id="rId1"/>
    <sheet name="Załacznik nr 1" sheetId="45" r:id="rId2"/>
    <sheet name="Załącznik nr 2" sheetId="42" r:id="rId3"/>
    <sheet name="Załacznik nr 3" sheetId="40" r:id="rId4"/>
    <sheet name="Załącznik nr 4" sheetId="44" r:id="rId5"/>
    <sheet name="Załącznik nr 5" sheetId="43" r:id="rId6"/>
    <sheet name="Zał nr 1 pomocniczy" sheetId="27" state="hidden" r:id="rId7"/>
    <sheet name="zadaniowy" sheetId="28" state="hidden" r:id="rId8"/>
  </sheets>
  <definedNames>
    <definedName name="_a65542" localSheetId="2">#REF!</definedName>
    <definedName name="_a65542" localSheetId="4">#REF!</definedName>
    <definedName name="_a65542" localSheetId="5">#REF!</definedName>
    <definedName name="_a65542">#REF!</definedName>
    <definedName name="_xlnm.Print_Area" localSheetId="7">zadaniowy!$A$1:$I$25</definedName>
    <definedName name="_xlnm.Print_Area" localSheetId="6">'Zał nr 1 pomocniczy'!$A$1:$F$22</definedName>
    <definedName name="_xlnm.Print_Area" localSheetId="1">'Załacznik nr 1'!$A$1:$E$23</definedName>
    <definedName name="_xlnm.Print_Area" localSheetId="3">'Załacznik nr 3'!$A$1:$E$23</definedName>
    <definedName name="_xlnm.Print_Area" localSheetId="0">'Załącznik nr 1a '!$A$1:$B$22</definedName>
    <definedName name="_xlnm.Print_Area" localSheetId="2">'Załącznik nr 2'!$A$1:$H$33</definedName>
    <definedName name="_xlnm.Print_Area" localSheetId="4">'Załącznik nr 4'!$A$1:$E$16</definedName>
    <definedName name="_xlnm.Print_Area" localSheetId="5">'Załącznik nr 5'!$A$1:$M$33</definedName>
    <definedName name="_xlnm.Print_Titles" localSheetId="2">'Załącznik nr 2'!$1:$1</definedName>
    <definedName name="_xlnm.Print_Titles" localSheetId="5">'Załącznik nr 5'!$1:$1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43" l="1"/>
  <c r="H30" i="43" l="1"/>
  <c r="C15" i="40"/>
  <c r="L21" i="43"/>
  <c r="M36" i="43"/>
  <c r="M24" i="43"/>
  <c r="B9" i="42"/>
  <c r="E22" i="45"/>
  <c r="E20" i="45"/>
  <c r="E19" i="45"/>
  <c r="E18" i="45"/>
  <c r="E17" i="45"/>
  <c r="E16" i="45"/>
  <c r="E15" i="45"/>
  <c r="E14" i="45"/>
  <c r="E13" i="45"/>
  <c r="C13" i="40" s="1"/>
  <c r="D12" i="45"/>
  <c r="D11" i="45" s="1"/>
  <c r="C12" i="45"/>
  <c r="C11" i="45" s="1"/>
  <c r="E10" i="45"/>
  <c r="E7" i="45" s="1"/>
  <c r="E9" i="45"/>
  <c r="E8" i="45"/>
  <c r="D7" i="45"/>
  <c r="C7" i="45"/>
  <c r="E6" i="45"/>
  <c r="E5" i="45"/>
  <c r="E4" i="45"/>
  <c r="E3" i="45" s="1"/>
  <c r="D4" i="45"/>
  <c r="D3" i="45" s="1"/>
  <c r="C4" i="45"/>
  <c r="C3" i="45" s="1"/>
  <c r="C21" i="45" s="1"/>
  <c r="C23" i="45" s="1"/>
  <c r="B32" i="43"/>
  <c r="B29" i="43"/>
  <c r="B27" i="43"/>
  <c r="B26" i="43"/>
  <c r="B23" i="43"/>
  <c r="B22" i="43"/>
  <c r="B17" i="43"/>
  <c r="B15" i="43"/>
  <c r="B14" i="43"/>
  <c r="B12" i="43"/>
  <c r="B11" i="43"/>
  <c r="B10" i="43"/>
  <c r="B8" i="43"/>
  <c r="B7" i="43"/>
  <c r="B6" i="43"/>
  <c r="B3" i="43"/>
  <c r="D3" i="44"/>
  <c r="C3" i="44"/>
  <c r="E9" i="44"/>
  <c r="E8" i="44"/>
  <c r="D21" i="45" l="1"/>
  <c r="D23" i="45" s="1"/>
  <c r="E12" i="45"/>
  <c r="E11" i="45" s="1"/>
  <c r="E21" i="45" s="1"/>
  <c r="E23" i="45" s="1"/>
  <c r="E13" i="44"/>
  <c r="E12" i="44"/>
  <c r="E11" i="44"/>
  <c r="C10" i="44"/>
  <c r="E7" i="44"/>
  <c r="E6" i="44"/>
  <c r="E5" i="44"/>
  <c r="E4" i="44"/>
  <c r="E3" i="44" l="1"/>
  <c r="D10" i="44"/>
  <c r="D14" i="44" s="1"/>
  <c r="C14" i="44"/>
  <c r="E10" i="44"/>
  <c r="E14" i="44" l="1"/>
  <c r="E17" i="44" s="1"/>
  <c r="L7" i="43" l="1"/>
  <c r="F9" i="43"/>
  <c r="F2" i="43" s="1"/>
  <c r="F16" i="43"/>
  <c r="F19" i="43"/>
  <c r="F28" i="43"/>
  <c r="F33" i="43" l="1"/>
  <c r="F9" i="42"/>
  <c r="F16" i="42"/>
  <c r="F19" i="42"/>
  <c r="I32" i="43" l="1"/>
  <c r="I24" i="43"/>
  <c r="I18" i="43"/>
  <c r="I17" i="43"/>
  <c r="I7" i="43"/>
  <c r="I5" i="43"/>
  <c r="I3" i="43"/>
  <c r="M12" i="43"/>
  <c r="D32" i="43"/>
  <c r="D29" i="43"/>
  <c r="M29" i="43" s="1"/>
  <c r="C28" i="43"/>
  <c r="D27" i="43"/>
  <c r="M27" i="43" s="1"/>
  <c r="D26" i="43"/>
  <c r="M26" i="43" s="1"/>
  <c r="D25" i="43"/>
  <c r="M25" i="43" s="1"/>
  <c r="D23" i="43"/>
  <c r="M23" i="43" s="1"/>
  <c r="D22" i="43"/>
  <c r="M22" i="43" s="1"/>
  <c r="C19" i="43"/>
  <c r="D17" i="43"/>
  <c r="C16" i="43"/>
  <c r="D15" i="43"/>
  <c r="M15" i="43" s="1"/>
  <c r="D14" i="43"/>
  <c r="M14" i="43" s="1"/>
  <c r="D12" i="43"/>
  <c r="D11" i="43"/>
  <c r="M11" i="43" s="1"/>
  <c r="D10" i="43"/>
  <c r="M10" i="43" s="1"/>
  <c r="C9" i="43"/>
  <c r="C2" i="43" s="1"/>
  <c r="D8" i="43"/>
  <c r="M8" i="43" s="1"/>
  <c r="D7" i="43"/>
  <c r="D6" i="43"/>
  <c r="M6" i="43" s="1"/>
  <c r="D3" i="43"/>
  <c r="M3" i="43" s="1"/>
  <c r="M32" i="43" l="1"/>
  <c r="M17" i="43"/>
  <c r="M7" i="43"/>
  <c r="C33" i="43"/>
  <c r="D3" i="42" l="1"/>
  <c r="H3" i="42" s="1"/>
  <c r="D4" i="42"/>
  <c r="D5" i="42"/>
  <c r="D6" i="42"/>
  <c r="H6" i="42" s="1"/>
  <c r="D7" i="42"/>
  <c r="H7" i="42" s="1"/>
  <c r="D10" i="42"/>
  <c r="H10" i="42"/>
  <c r="D13" i="42"/>
  <c r="D15" i="42"/>
  <c r="H15" i="42" s="1"/>
  <c r="D12" i="42"/>
  <c r="H12" i="42" s="1"/>
  <c r="D14" i="42"/>
  <c r="H14" i="42" s="1"/>
  <c r="D21" i="42"/>
  <c r="D22" i="42"/>
  <c r="H22" i="42" s="1"/>
  <c r="D24" i="42"/>
  <c r="D20" i="42"/>
  <c r="D23" i="42"/>
  <c r="H23" i="42" s="1"/>
  <c r="D25" i="42"/>
  <c r="H25" i="42" s="1"/>
  <c r="D17" i="42"/>
  <c r="D18" i="42"/>
  <c r="D26" i="42"/>
  <c r="H26" i="42" s="1"/>
  <c r="D31" i="42"/>
  <c r="D30" i="42"/>
  <c r="D32" i="42"/>
  <c r="H32" i="42" s="1"/>
  <c r="D29" i="42"/>
  <c r="H29" i="42" s="1"/>
  <c r="D27" i="42"/>
  <c r="H27" i="42" s="1"/>
  <c r="D11" i="42"/>
  <c r="H11" i="42" s="1"/>
  <c r="D8" i="42"/>
  <c r="H8" i="42" s="1"/>
  <c r="C9" i="42"/>
  <c r="C2" i="42" s="1"/>
  <c r="C16" i="42"/>
  <c r="C19" i="42"/>
  <c r="C28" i="42"/>
  <c r="F2" i="42"/>
  <c r="G9" i="42"/>
  <c r="G2" i="42"/>
  <c r="G16" i="42"/>
  <c r="G19" i="42"/>
  <c r="F28" i="42"/>
  <c r="G28" i="42"/>
  <c r="B2" i="42"/>
  <c r="B16" i="42"/>
  <c r="B19" i="42"/>
  <c r="B28" i="42"/>
  <c r="E22" i="40"/>
  <c r="E20" i="40"/>
  <c r="E19" i="40"/>
  <c r="E18" i="40"/>
  <c r="E17" i="40"/>
  <c r="E16" i="40"/>
  <c r="E15" i="40"/>
  <c r="E14" i="40"/>
  <c r="E10" i="40"/>
  <c r="E9" i="40"/>
  <c r="E8" i="40"/>
  <c r="E6" i="40"/>
  <c r="E5" i="40"/>
  <c r="C7" i="40"/>
  <c r="E13" i="40"/>
  <c r="C4" i="40"/>
  <c r="C3" i="40"/>
  <c r="D4" i="40"/>
  <c r="D3" i="40" s="1"/>
  <c r="D7" i="40"/>
  <c r="D12" i="40"/>
  <c r="D11" i="40" s="1"/>
  <c r="E9" i="42"/>
  <c r="E2" i="42"/>
  <c r="E16" i="42"/>
  <c r="E19" i="42"/>
  <c r="E28" i="42"/>
  <c r="I4" i="43"/>
  <c r="L4" i="43"/>
  <c r="E9" i="43"/>
  <c r="I9" i="43"/>
  <c r="L9" i="43"/>
  <c r="I20" i="43"/>
  <c r="L24" i="43"/>
  <c r="L19" i="43" s="1"/>
  <c r="I30" i="43"/>
  <c r="I28" i="43" s="1"/>
  <c r="L30" i="43"/>
  <c r="L28" i="43" s="1"/>
  <c r="L16" i="43"/>
  <c r="K9" i="43"/>
  <c r="K2" i="43"/>
  <c r="K16" i="43"/>
  <c r="K19" i="43"/>
  <c r="K28" i="43"/>
  <c r="J9" i="43"/>
  <c r="J2" i="43" s="1"/>
  <c r="J16" i="43"/>
  <c r="J19" i="43"/>
  <c r="J28" i="43"/>
  <c r="I16" i="43"/>
  <c r="H9" i="43"/>
  <c r="H2" i="43"/>
  <c r="H16" i="43"/>
  <c r="H19" i="43"/>
  <c r="H28" i="43"/>
  <c r="G9" i="43"/>
  <c r="G2" i="43" s="1"/>
  <c r="G16" i="43"/>
  <c r="G19" i="43"/>
  <c r="G28" i="43"/>
  <c r="E16" i="43"/>
  <c r="E19" i="43"/>
  <c r="E28" i="43"/>
  <c r="I13" i="28"/>
  <c r="I12" i="28"/>
  <c r="I21" i="28"/>
  <c r="E5" i="27"/>
  <c r="E4" i="27"/>
  <c r="E8" i="27"/>
  <c r="E15" i="27"/>
  <c r="E14" i="27" s="1"/>
  <c r="D5" i="27"/>
  <c r="D4" i="27"/>
  <c r="D22" i="27" s="1"/>
  <c r="D8" i="27"/>
  <c r="D15" i="27"/>
  <c r="D14" i="27"/>
  <c r="C8" i="27"/>
  <c r="F13" i="27"/>
  <c r="F12" i="27"/>
  <c r="I22" i="28"/>
  <c r="I19" i="28"/>
  <c r="I10" i="28"/>
  <c r="I8" i="28"/>
  <c r="I7" i="28" s="1"/>
  <c r="I11" i="28"/>
  <c r="H5" i="28"/>
  <c r="H4" i="28"/>
  <c r="H3" i="28"/>
  <c r="H25" i="28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F5" i="27" s="1"/>
  <c r="F4" i="27" s="1"/>
  <c r="F22" i="27" s="1"/>
  <c r="G14" i="27"/>
  <c r="G4" i="27"/>
  <c r="G22" i="27"/>
  <c r="F8" i="27"/>
  <c r="I15" i="28"/>
  <c r="C5" i="27"/>
  <c r="C4" i="27"/>
  <c r="C22" i="27" s="1"/>
  <c r="F15" i="27"/>
  <c r="F14" i="27" s="1"/>
  <c r="I16" i="28"/>
  <c r="I23" i="28"/>
  <c r="I18" i="28"/>
  <c r="J18" i="28" s="1"/>
  <c r="B8" i="25"/>
  <c r="I6" i="28"/>
  <c r="H30" i="42" l="1"/>
  <c r="B30" i="43"/>
  <c r="D30" i="43" s="1"/>
  <c r="M30" i="43" s="1"/>
  <c r="H31" i="42"/>
  <c r="B31" i="43"/>
  <c r="H24" i="42"/>
  <c r="B24" i="43"/>
  <c r="D24" i="43" s="1"/>
  <c r="H21" i="42"/>
  <c r="B21" i="43"/>
  <c r="D21" i="43" s="1"/>
  <c r="M21" i="43" s="1"/>
  <c r="H20" i="42"/>
  <c r="B20" i="43"/>
  <c r="H18" i="42"/>
  <c r="B18" i="43"/>
  <c r="H13" i="42"/>
  <c r="H9" i="42" s="1"/>
  <c r="B13" i="43"/>
  <c r="H4" i="42"/>
  <c r="B4" i="43"/>
  <c r="D4" i="43" s="1"/>
  <c r="M4" i="43" s="1"/>
  <c r="H5" i="42"/>
  <c r="B5" i="43"/>
  <c r="I5" i="28"/>
  <c r="I4" i="28" s="1"/>
  <c r="I25" i="28"/>
  <c r="J7" i="28"/>
  <c r="E22" i="27"/>
  <c r="G33" i="42"/>
  <c r="D16" i="42"/>
  <c r="L2" i="43"/>
  <c r="L33" i="43" s="1"/>
  <c r="E33" i="42"/>
  <c r="E7" i="40"/>
  <c r="F33" i="42"/>
  <c r="J33" i="43"/>
  <c r="G33" i="43"/>
  <c r="E2" i="43"/>
  <c r="E33" i="43" s="1"/>
  <c r="I19" i="43"/>
  <c r="D9" i="42"/>
  <c r="D2" i="42" s="1"/>
  <c r="H17" i="42"/>
  <c r="H16" i="42" s="1"/>
  <c r="C33" i="42"/>
  <c r="D19" i="42"/>
  <c r="B33" i="42"/>
  <c r="E4" i="40"/>
  <c r="E3" i="40" s="1"/>
  <c r="D21" i="40"/>
  <c r="D23" i="40" s="1"/>
  <c r="E12" i="40"/>
  <c r="E11" i="40" s="1"/>
  <c r="C12" i="40"/>
  <c r="C11" i="40" s="1"/>
  <c r="C21" i="40" s="1"/>
  <c r="C23" i="40" s="1"/>
  <c r="K33" i="43"/>
  <c r="H33" i="43"/>
  <c r="I2" i="43"/>
  <c r="D28" i="42"/>
  <c r="H28" i="42" l="1"/>
  <c r="B28" i="43"/>
  <c r="D31" i="43"/>
  <c r="H19" i="42"/>
  <c r="B19" i="43"/>
  <c r="D20" i="43"/>
  <c r="B16" i="43"/>
  <c r="D18" i="43"/>
  <c r="B9" i="43"/>
  <c r="B2" i="43" s="1"/>
  <c r="D13" i="43"/>
  <c r="H2" i="42"/>
  <c r="H35" i="42" s="1"/>
  <c r="D5" i="43"/>
  <c r="I33" i="43"/>
  <c r="D33" i="42"/>
  <c r="H33" i="42" s="1"/>
  <c r="E21" i="40"/>
  <c r="E23" i="40" s="1"/>
  <c r="M31" i="43" l="1"/>
  <c r="D28" i="43"/>
  <c r="B33" i="43"/>
  <c r="D19" i="43"/>
  <c r="M20" i="43"/>
  <c r="M19" i="43" s="1"/>
  <c r="D16" i="43"/>
  <c r="M18" i="43"/>
  <c r="M16" i="43" s="1"/>
  <c r="M13" i="43"/>
  <c r="D9" i="43"/>
  <c r="M9" i="43" s="1"/>
  <c r="M5" i="43"/>
  <c r="M28" i="43" l="1"/>
  <c r="M38" i="43"/>
  <c r="D2" i="43"/>
  <c r="D33" i="43" s="1"/>
  <c r="M2" i="43"/>
  <c r="M33" i="43" l="1"/>
  <c r="M37" i="43"/>
</calcChain>
</file>

<file path=xl/sharedStrings.xml><?xml version="1.0" encoding="utf-8"?>
<sst xmlns="http://schemas.openxmlformats.org/spreadsheetml/2006/main" count="273" uniqueCount="158">
  <si>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</si>
  <si>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</si>
  <si>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</si>
  <si>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</si>
  <si>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</si>
  <si>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</si>
  <si>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</si>
  <si>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</si>
  <si>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</si>
  <si>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</si>
  <si>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</si>
  <si>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</si>
  <si>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</si>
  <si>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</si>
  <si>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</si>
  <si>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</si>
  <si>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</si>
  <si>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</si>
  <si>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</si>
  <si>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</si>
  <si>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</si>
  <si>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</si>
  <si>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</si>
  <si>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</si>
  <si>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</si>
  <si>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</si>
  <si>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</si>
  <si>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</si>
  <si>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</si>
  <si>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</si>
  <si>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</si>
  <si>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</si>
  <si>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</si>
  <si>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</si>
  <si>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</si>
  <si>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</si>
  <si>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</si>
  <si>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</si>
  <si>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</si>
  <si>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</si>
  <si>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</si>
  <si>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</si>
  <si>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</si>
  <si>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</si>
  <si>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</si>
  <si>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</si>
  <si>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</si>
  <si>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</si>
  <si>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</si>
  <si>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</si>
  <si>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</si>
  <si>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</si>
  <si>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</si>
  <si>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</si>
  <si>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</si>
  <si>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</si>
  <si>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</si>
  <si>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</si>
  <si>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</si>
  <si>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</si>
  <si>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</si>
  <si>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</si>
  <si>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</si>
  <si>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</si>
  <si>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</si>
  <si>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</si>
  <si>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</si>
  <si>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</si>
  <si>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</si>
  <si>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</si>
  <si>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</si>
  <si>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</si>
  <si>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</si>
  <si>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</si>
  <si>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</si>
  <si>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</si>
  <si>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</si>
  <si>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</si>
  <si>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</si>
  <si>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</si>
  <si>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</si>
  <si>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</si>
  <si>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</si>
  <si>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</si>
  <si>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</si>
  <si>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</si>
  <si>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</si>
  <si>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</si>
  <si>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</si>
  <si>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</si>
  <si>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 xml:space="preserve">Dotacja podmiotowa dla Międzynarodowego Instytutu Biologii Molekularnej i Komórkowej </t>
  </si>
  <si>
    <t>Wyodrębnione zadania z zakresu upowszechniania i promocji działalności naukowej</t>
  </si>
  <si>
    <t>Program PASIFIC</t>
  </si>
  <si>
    <t>Zmiany wymagające zgody dysponenta części budżetowej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</si>
  <si>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</si>
  <si>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</si>
  <si>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</si>
  <si>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</si>
  <si>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                            § 6220 po wnioskowanych zmianach</t>
  </si>
  <si>
    <t>Dotacja celowa na inwestycje w obiektach zabytkowych   
§ 6560</t>
  </si>
  <si>
    <t>Dotacja celowa na inwestycje 
w obiektach zabytkowych   
§ 6560 po wnioskowanych zmianach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</si>
  <si>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</si>
  <si>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</si>
  <si>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</si>
  <si>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</si>
  <si>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</si>
  <si>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</si>
  <si>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</si>
  <si>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</si>
  <si>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</si>
  <si>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</si>
  <si>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</si>
  <si>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</si>
  <si>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</si>
  <si>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</si>
  <si>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</si>
  <si>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</si>
  <si>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</si>
  <si>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</si>
  <si>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</si>
  <si>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</si>
  <si>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</si>
  <si>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</si>
  <si>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</si>
  <si>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</si>
  <si>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</si>
  <si>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</si>
  <si>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</si>
  <si>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</si>
  <si>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</si>
  <si>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r>
      <t xml:space="preserve">Zmiany, które </t>
    </r>
    <r>
      <rPr>
        <b/>
        <sz val="10"/>
        <color rgb="FFFF0000"/>
        <rFont val="Arial"/>
        <family val="2"/>
        <charset val="238"/>
      </rPr>
      <t xml:space="preserve">nie wymagają </t>
    </r>
    <r>
      <rPr>
        <sz val="10"/>
        <color rgb="FFFF0000"/>
        <rFont val="Arial"/>
        <family val="2"/>
        <charset val="238"/>
      </rPr>
      <t>zgody dysponenta części budżetowej</t>
    </r>
  </si>
  <si>
    <t>Dotacja podmiotowa po zmianach</t>
  </si>
  <si>
    <t>Przedstawicielstwo 
Polska Akademia Nauk w Kijowie</t>
  </si>
  <si>
    <t>Polski Instytut 
Studiów Zaawansowanych PIASt</t>
  </si>
  <si>
    <t>RAZEM DZIAŁ 730 
SZKOLNICTWO WYŻSZE I NAUKA</t>
  </si>
  <si>
    <t xml:space="preserve"> PODZIAŁ 
kwot zapisanych w ustawie budżetowej na rok 2021
(w  zł)        </t>
  </si>
  <si>
    <t xml:space="preserve">Dotacja podmiotowa 
§ 2570 </t>
  </si>
  <si>
    <t>Dotacja podmiotowa 
po zmianach</t>
  </si>
  <si>
    <t>Dotacja celowa na inwestycje 
w obiektach zabytkowych   
§ 6560</t>
  </si>
  <si>
    <r>
      <t>Zmiany wymagające</t>
    </r>
    <r>
      <rPr>
        <b/>
        <sz val="10"/>
        <color rgb="FFFF000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zgody dysponenta części budżetowej</t>
    </r>
  </si>
  <si>
    <t xml:space="preserve">PODZIAŁ kwot zapisanych w ustawie budżetowej na rok 2021 po wnioskowanych zmianach
(w  zł)        </t>
  </si>
  <si>
    <t>Zadanie inwestycyjne</t>
  </si>
  <si>
    <t>Wartość szacunkowa 
w złotych
po wnioskowanych zmianach</t>
  </si>
  <si>
    <t>zakup księgozbioru Kazimierza Sabbata - Biblioteka Kórnicka</t>
  </si>
  <si>
    <t xml:space="preserve">budowa "dużego" mazgazynu książek w przyziemiach Pałacu Działyńskich  wraz z nadzorami – Biblioteka Kórnicka  </t>
  </si>
  <si>
    <t xml:space="preserve">rewitalizacja budynku „Klaudynówka” w Kórniku 
wraz z nadzorami – Biblioteka Kórnicka </t>
  </si>
  <si>
    <t xml:space="preserve">rewitalizacja dachu w budynku Muzeum Ziemi PAN 
w Warszawie przy Al. Na Skarpie 20/26 wraz z nadzorami </t>
  </si>
  <si>
    <t xml:space="preserve">cyfryzacja procesów back-office – ZSI PAN </t>
  </si>
  <si>
    <t>zakup infrastruktury informatycznej i oprogramowania</t>
  </si>
  <si>
    <t>wykonanie drenażu opaskowego wokół budynku Akademii 
położonego w Gdańsku przy ul. Jaśkowa Dolina 31 oraz kanalizacji deszczowej wraz z nadzorami – siedziba Oddziału PAN w Gdańsku</t>
  </si>
  <si>
    <t>OGÓŁEM CZĘŚĆ 67 Polska Akademia Nauk</t>
  </si>
  <si>
    <t>Wartość szacunkowa 
w złotych</t>
  </si>
  <si>
    <t>przebudowa ogrodzenia przy Pałacu Działyńskich - Biblioteka Kórnicka</t>
  </si>
  <si>
    <t>wykonanie izolacji przeciwwilgociowej murów i ścian piwnic budynku Pałacu w Jabłonnie, kontynuacja robót budowlanych (III etap) wraz z nadzorem inwestorskim i aktualizacją dokumentacji budowlano-wykonawczej</t>
  </si>
  <si>
    <t xml:space="preserve">Dotacja celowa na kształcenie                            § 2800
</t>
  </si>
  <si>
    <t>Zmiany wymagające 
zgody dysponenta części budżetowej</t>
  </si>
  <si>
    <t xml:space="preserve">ZADANIA INWESTYCYJNE 
FINANSOWANE lub WSPÓŁFINANSOWANE ZE ŚRODKÓW DOTACJI CELOWEJ W ROKU 2021  </t>
  </si>
  <si>
    <t>Zakład Doświadczalny w Kórniku w likwidacji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</si>
</sst>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3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name val="Arial CE"/>
      <charset val="238"/>
    </font>
    <font>
      <sz val="11"/>
      <color rgb="FFFF0000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sz val="16"/>
      <name val="Arial"/>
      <family val="2"/>
      <charset val="238"/>
    </font>
    <font>
      <b/>
      <sz val="12"/>
      <color rgb="FFFF0000"/>
      <name val="Czcionka tekstu podstawoweg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8" fillId="0" borderId="0"/>
  </cellStyleXfs>
  <cellXfs count="456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4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4"/>
    </xf>
    <xf numFmtId="0" fontId="1" fillId="0" borderId="37" xfId="0" applyFont="1" applyBorder="1" applyAlignment="1">
      <alignment horizontal="left" vertical="center" wrapText="1" indent="4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4"/>
    </xf>
    <xf numFmtId="0" fontId="1" fillId="0" borderId="40" xfId="0" applyFont="1" applyBorder="1" applyAlignment="1">
      <alignment horizontal="left" vertical="center" wrapText="1" indent="4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7" fillId="3" borderId="39" xfId="0" applyFont="1" applyFill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3" fontId="17" fillId="3" borderId="41" xfId="0" applyNumberFormat="1" applyFont="1" applyFill="1" applyBorder="1" applyAlignment="1">
      <alignment horizontal="right" vertical="center" indent="1"/>
    </xf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166" fontId="7" fillId="4" borderId="34" xfId="0" applyNumberFormat="1" applyFont="1" applyFill="1" applyBorder="1" applyAlignment="1">
      <alignment horizontal="right" vertical="center" indent="1"/>
    </xf>
    <xf numFmtId="166" fontId="13" fillId="2" borderId="28" xfId="0" applyNumberFormat="1" applyFont="1" applyFill="1" applyBorder="1" applyAlignment="1">
      <alignment horizontal="right" vertical="center" indent="1"/>
    </xf>
    <xf numFmtId="166" fontId="22" fillId="2" borderId="26" xfId="0" applyNumberFormat="1" applyFont="1" applyFill="1" applyBorder="1" applyAlignment="1">
      <alignment horizontal="right" vertical="center" indent="1"/>
    </xf>
    <xf numFmtId="166" fontId="30" fillId="2" borderId="29" xfId="0" applyNumberFormat="1" applyFont="1" applyFill="1" applyBorder="1" applyAlignment="1">
      <alignment horizontal="right" vertical="center" indent="1"/>
    </xf>
    <xf numFmtId="166" fontId="7" fillId="4" borderId="41" xfId="0" applyNumberFormat="1" applyFont="1" applyFill="1" applyBorder="1" applyAlignment="1">
      <alignment horizontal="right" vertical="center" indent="1"/>
    </xf>
    <xf numFmtId="166" fontId="13" fillId="2" borderId="26" xfId="0" applyNumberFormat="1" applyFont="1" applyFill="1" applyBorder="1" applyAlignment="1">
      <alignment horizontal="right" vertical="center" indent="1"/>
    </xf>
    <xf numFmtId="166" fontId="15" fillId="2" borderId="29" xfId="0" applyNumberFormat="1" applyFont="1" applyFill="1" applyBorder="1" applyAlignment="1">
      <alignment horizontal="right" vertical="center" indent="1"/>
    </xf>
    <xf numFmtId="166" fontId="13" fillId="0" borderId="29" xfId="0" applyNumberFormat="1" applyFont="1" applyFill="1" applyBorder="1" applyAlignment="1">
      <alignment horizontal="right" vertical="center" indent="1"/>
    </xf>
    <xf numFmtId="166" fontId="23" fillId="2" borderId="29" xfId="0" applyNumberFormat="1" applyFont="1" applyFill="1" applyBorder="1" applyAlignment="1">
      <alignment horizontal="right" vertical="center" indent="1"/>
    </xf>
    <xf numFmtId="166" fontId="1" fillId="0" borderId="29" xfId="0" applyNumberFormat="1" applyFont="1" applyFill="1" applyBorder="1" applyAlignment="1">
      <alignment horizontal="right" vertical="center" indent="1"/>
    </xf>
    <xf numFmtId="166" fontId="1" fillId="2" borderId="29" xfId="0" applyNumberFormat="1" applyFont="1" applyFill="1" applyBorder="1" applyAlignment="1">
      <alignment horizontal="right" vertical="center" indent="1"/>
    </xf>
    <xf numFmtId="166" fontId="3" fillId="0" borderId="32" xfId="0" applyNumberFormat="1" applyFont="1" applyFill="1" applyBorder="1" applyAlignment="1">
      <alignment horizontal="right" vertical="center" indent="1"/>
    </xf>
    <xf numFmtId="166" fontId="13" fillId="0" borderId="33" xfId="0" applyNumberFormat="1" applyFont="1" applyFill="1" applyBorder="1" applyAlignment="1">
      <alignment horizontal="right" vertical="center" indent="1"/>
    </xf>
    <xf numFmtId="166" fontId="17" fillId="3" borderId="41" xfId="0" applyNumberFormat="1" applyFont="1" applyFill="1" applyBorder="1" applyAlignment="1">
      <alignment horizontal="right" vertical="center" indent="1"/>
    </xf>
    <xf numFmtId="0" fontId="2" fillId="0" borderId="17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indent="4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1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4" fillId="0" borderId="21" xfId="3" applyNumberFormat="1" applyFont="1" applyFill="1" applyBorder="1" applyAlignment="1">
      <alignment horizontal="right" vertical="center" indent="1"/>
    </xf>
    <xf numFmtId="3" fontId="44" fillId="2" borderId="21" xfId="3" applyNumberFormat="1" applyFont="1" applyFill="1" applyBorder="1" applyAlignment="1">
      <alignment horizontal="right" vertical="center" indent="1"/>
    </xf>
    <xf numFmtId="3" fontId="44" fillId="2" borderId="39" xfId="3" applyNumberFormat="1" applyFont="1" applyFill="1" applyBorder="1" applyAlignment="1">
      <alignment horizontal="right" vertical="center" indent="1"/>
    </xf>
    <xf numFmtId="3" fontId="44" fillId="2" borderId="42" xfId="3" applyNumberFormat="1" applyFont="1" applyFill="1" applyBorder="1" applyAlignment="1">
      <alignment horizontal="right" vertical="center" indent="1"/>
    </xf>
    <xf numFmtId="3" fontId="44" fillId="4" borderId="41" xfId="3" applyNumberFormat="1" applyFont="1" applyFill="1" applyBorder="1" applyAlignment="1">
      <alignment horizontal="right" vertical="center" indent="1"/>
    </xf>
    <xf numFmtId="0" fontId="45" fillId="0" borderId="23" xfId="3" applyFont="1" applyBorder="1" applyAlignment="1">
      <alignment horizontal="left" vertical="center" indent="1"/>
    </xf>
    <xf numFmtId="3" fontId="46" fillId="0" borderId="5" xfId="3" applyNumberFormat="1" applyFont="1" applyFill="1" applyBorder="1" applyAlignment="1">
      <alignment horizontal="right" vertical="center" indent="1"/>
    </xf>
    <xf numFmtId="3" fontId="46" fillId="2" borderId="16" xfId="3" applyNumberFormat="1" applyFont="1" applyFill="1" applyBorder="1" applyAlignment="1">
      <alignment horizontal="right" vertical="center" indent="1"/>
    </xf>
    <xf numFmtId="3" fontId="46" fillId="2" borderId="36" xfId="3" applyNumberFormat="1" applyFont="1" applyFill="1" applyBorder="1" applyAlignment="1">
      <alignment horizontal="right" vertical="center" indent="1"/>
    </xf>
    <xf numFmtId="3" fontId="46" fillId="2" borderId="45" xfId="3" applyNumberFormat="1" applyFont="1" applyFill="1" applyBorder="1" applyAlignment="1">
      <alignment horizontal="right" vertical="center" indent="1"/>
    </xf>
    <xf numFmtId="3" fontId="44" fillId="4" borderId="26" xfId="3" applyNumberFormat="1" applyFont="1" applyFill="1" applyBorder="1" applyAlignment="1">
      <alignment horizontal="right" vertical="center" indent="1"/>
    </xf>
    <xf numFmtId="0" fontId="45" fillId="0" borderId="1" xfId="3" applyFont="1" applyBorder="1" applyAlignment="1">
      <alignment horizontal="left" vertical="center" indent="1"/>
    </xf>
    <xf numFmtId="3" fontId="46" fillId="0" borderId="2" xfId="3" applyNumberFormat="1" applyFont="1" applyFill="1" applyBorder="1" applyAlignment="1">
      <alignment horizontal="right" vertical="center" indent="1"/>
    </xf>
    <xf numFmtId="3" fontId="46" fillId="2" borderId="2" xfId="3" applyNumberFormat="1" applyFont="1" applyFill="1" applyBorder="1" applyAlignment="1">
      <alignment horizontal="right" vertical="center" indent="1"/>
    </xf>
    <xf numFmtId="3" fontId="46" fillId="2" borderId="37" xfId="3" applyNumberFormat="1" applyFont="1" applyFill="1" applyBorder="1" applyAlignment="1">
      <alignment horizontal="right" vertical="center" indent="1"/>
    </xf>
    <xf numFmtId="3" fontId="46" fillId="2" borderId="46" xfId="3" applyNumberFormat="1" applyFont="1" applyFill="1" applyBorder="1" applyAlignment="1">
      <alignment horizontal="right" vertical="center" indent="1"/>
    </xf>
    <xf numFmtId="3" fontId="44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4" fillId="0" borderId="2" xfId="3" applyNumberFormat="1" applyFont="1" applyFill="1" applyBorder="1" applyAlignment="1">
      <alignment horizontal="right" vertical="center" indent="1"/>
    </xf>
    <xf numFmtId="3" fontId="44" fillId="2" borderId="46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5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6" fillId="0" borderId="3" xfId="3" applyNumberFormat="1" applyFont="1" applyFill="1" applyBorder="1" applyAlignment="1">
      <alignment horizontal="right" vertical="center" indent="1"/>
    </xf>
    <xf numFmtId="3" fontId="46" fillId="2" borderId="10" xfId="3" applyNumberFormat="1" applyFont="1" applyFill="1" applyBorder="1" applyAlignment="1">
      <alignment horizontal="right" vertical="center" indent="1"/>
    </xf>
    <xf numFmtId="3" fontId="46" fillId="2" borderId="40" xfId="3" applyNumberFormat="1" applyFont="1" applyFill="1" applyBorder="1" applyAlignment="1">
      <alignment horizontal="right" vertical="center" indent="1"/>
    </xf>
    <xf numFmtId="3" fontId="46" fillId="2" borderId="47" xfId="3" applyNumberFormat="1" applyFont="1" applyFill="1" applyBorder="1" applyAlignment="1">
      <alignment horizontal="right" vertical="center" indent="1"/>
    </xf>
    <xf numFmtId="3" fontId="44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6" fillId="2" borderId="5" xfId="3" applyNumberFormat="1" applyFont="1" applyFill="1" applyBorder="1" applyAlignment="1">
      <alignment horizontal="right" vertical="center" indent="1"/>
    </xf>
    <xf numFmtId="3" fontId="46" fillId="2" borderId="38" xfId="3" applyNumberFormat="1" applyFont="1" applyFill="1" applyBorder="1" applyAlignment="1">
      <alignment horizontal="right" vertical="center" indent="1"/>
    </xf>
    <xf numFmtId="3" fontId="46" fillId="2" borderId="48" xfId="3" applyNumberFormat="1" applyFont="1" applyFill="1" applyBorder="1" applyAlignment="1">
      <alignment horizontal="right" vertical="center" indent="1"/>
    </xf>
    <xf numFmtId="3" fontId="44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2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6" fillId="2" borderId="3" xfId="3" applyNumberFormat="1" applyFont="1" applyFill="1" applyBorder="1" applyAlignment="1">
      <alignment horizontal="right" vertical="center" indent="1"/>
    </xf>
    <xf numFmtId="3" fontId="44" fillId="2" borderId="49" xfId="3" applyNumberFormat="1" applyFont="1" applyFill="1" applyBorder="1" applyAlignment="1">
      <alignment horizontal="right" vertical="center" indent="1"/>
    </xf>
    <xf numFmtId="3" fontId="44" fillId="2" borderId="50" xfId="3" applyNumberFormat="1" applyFont="1" applyFill="1" applyBorder="1" applyAlignment="1">
      <alignment horizontal="right" vertical="center" indent="1"/>
    </xf>
    <xf numFmtId="3" fontId="44" fillId="4" borderId="34" xfId="3" applyNumberFormat="1" applyFont="1" applyFill="1" applyBorder="1" applyAlignment="1">
      <alignment horizontal="right" vertical="center" indent="1"/>
    </xf>
    <xf numFmtId="0" fontId="42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4" fillId="4" borderId="21" xfId="3" applyNumberFormat="1" applyFont="1" applyFill="1" applyBorder="1" applyAlignment="1">
      <alignment horizontal="right" vertical="center" indent="1"/>
    </xf>
    <xf numFmtId="3" fontId="44" fillId="4" borderId="39" xfId="3" applyNumberFormat="1" applyFont="1" applyFill="1" applyBorder="1" applyAlignment="1">
      <alignment horizontal="right" vertical="center" indent="1"/>
    </xf>
    <xf numFmtId="3" fontId="44" fillId="4" borderId="42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3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3" fontId="46" fillId="2" borderId="49" xfId="3" applyNumberFormat="1" applyFont="1" applyFill="1" applyBorder="1" applyAlignment="1">
      <alignment horizontal="right" vertical="center" indent="1"/>
    </xf>
    <xf numFmtId="3" fontId="46" fillId="2" borderId="50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4" fillId="3" borderId="21" xfId="3" applyNumberFormat="1" applyFont="1" applyFill="1" applyBorder="1" applyAlignment="1">
      <alignment horizontal="right" vertical="center" indent="1"/>
    </xf>
    <xf numFmtId="3" fontId="44" fillId="3" borderId="39" xfId="3" applyNumberFormat="1" applyFont="1" applyFill="1" applyBorder="1" applyAlignment="1">
      <alignment horizontal="right" vertical="center" indent="1"/>
    </xf>
    <xf numFmtId="3" fontId="44" fillId="3" borderId="42" xfId="3" applyNumberFormat="1" applyFont="1" applyFill="1" applyBorder="1" applyAlignment="1">
      <alignment horizontal="right" vertical="center" indent="1"/>
    </xf>
    <xf numFmtId="3" fontId="44" fillId="3" borderId="41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2" fillId="2" borderId="0" xfId="3" applyFont="1" applyFill="1"/>
    <xf numFmtId="3" fontId="46" fillId="0" borderId="10" xfId="3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1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166" fontId="44" fillId="8" borderId="39" xfId="3" applyNumberFormat="1" applyFont="1" applyFill="1" applyBorder="1" applyAlignment="1">
      <alignment horizontal="right" vertical="center" indent="1"/>
    </xf>
    <xf numFmtId="166" fontId="46" fillId="8" borderId="36" xfId="3" applyNumberFormat="1" applyFont="1" applyFill="1" applyBorder="1" applyAlignment="1">
      <alignment horizontal="right" vertical="center" indent="1"/>
    </xf>
    <xf numFmtId="166" fontId="46" fillId="8" borderId="37" xfId="3" applyNumberFormat="1" applyFont="1" applyFill="1" applyBorder="1" applyAlignment="1">
      <alignment horizontal="right" vertical="center" indent="1"/>
    </xf>
    <xf numFmtId="166" fontId="44" fillId="8" borderId="37" xfId="3" applyNumberFormat="1" applyFont="1" applyFill="1" applyBorder="1" applyAlignment="1">
      <alignment horizontal="right" vertical="center" indent="1"/>
    </xf>
    <xf numFmtId="166" fontId="46" fillId="8" borderId="40" xfId="3" applyNumberFormat="1" applyFont="1" applyFill="1" applyBorder="1" applyAlignment="1">
      <alignment horizontal="right" vertical="center" indent="1"/>
    </xf>
    <xf numFmtId="166" fontId="46" fillId="8" borderId="38" xfId="3" applyNumberFormat="1" applyFont="1" applyFill="1" applyBorder="1" applyAlignment="1">
      <alignment horizontal="right" vertical="center" indent="1"/>
    </xf>
    <xf numFmtId="166" fontId="44" fillId="8" borderId="49" xfId="3" applyNumberFormat="1" applyFont="1" applyFill="1" applyBorder="1" applyAlignment="1">
      <alignment horizontal="right" vertical="center" indent="1"/>
    </xf>
    <xf numFmtId="166" fontId="46" fillId="8" borderId="49" xfId="3" applyNumberFormat="1" applyFont="1" applyFill="1" applyBorder="1" applyAlignment="1">
      <alignment horizontal="right" vertical="center" indent="1"/>
    </xf>
    <xf numFmtId="166" fontId="44" fillId="8" borderId="21" xfId="3" applyNumberFormat="1" applyFont="1" applyFill="1" applyBorder="1" applyAlignment="1">
      <alignment horizontal="right" vertical="center" indent="1"/>
    </xf>
    <xf numFmtId="166" fontId="46" fillId="8" borderId="16" xfId="3" applyNumberFormat="1" applyFont="1" applyFill="1" applyBorder="1" applyAlignment="1">
      <alignment horizontal="right" vertical="center" indent="1"/>
    </xf>
    <xf numFmtId="166" fontId="46" fillId="8" borderId="2" xfId="3" applyNumberFormat="1" applyFont="1" applyFill="1" applyBorder="1" applyAlignment="1">
      <alignment horizontal="right" vertical="center" indent="1"/>
    </xf>
    <xf numFmtId="166" fontId="44" fillId="8" borderId="2" xfId="3" applyNumberFormat="1" applyFont="1" applyFill="1" applyBorder="1" applyAlignment="1">
      <alignment horizontal="right" vertical="center" indent="1"/>
    </xf>
    <xf numFmtId="166" fontId="46" fillId="8" borderId="10" xfId="3" applyNumberFormat="1" applyFont="1" applyFill="1" applyBorder="1" applyAlignment="1">
      <alignment horizontal="right" vertical="center" indent="1"/>
    </xf>
    <xf numFmtId="166" fontId="46" fillId="8" borderId="5" xfId="3" applyNumberFormat="1" applyFont="1" applyFill="1" applyBorder="1" applyAlignment="1">
      <alignment horizontal="right" vertical="center" indent="1"/>
    </xf>
    <xf numFmtId="166" fontId="44" fillId="8" borderId="3" xfId="3" applyNumberFormat="1" applyFont="1" applyFill="1" applyBorder="1" applyAlignment="1">
      <alignment horizontal="right" vertical="center" indent="1"/>
    </xf>
    <xf numFmtId="166" fontId="46" fillId="8" borderId="3" xfId="3" applyNumberFormat="1" applyFont="1" applyFill="1" applyBorder="1" applyAlignment="1">
      <alignment horizontal="right" vertical="center" indent="1"/>
    </xf>
    <xf numFmtId="3" fontId="44" fillId="0" borderId="39" xfId="3" applyNumberFormat="1" applyFont="1" applyFill="1" applyBorder="1" applyAlignment="1">
      <alignment horizontal="right" vertical="center" indent="1"/>
    </xf>
    <xf numFmtId="3" fontId="44" fillId="0" borderId="37" xfId="3" applyNumberFormat="1" applyFont="1" applyFill="1" applyBorder="1" applyAlignment="1">
      <alignment horizontal="right" vertical="center" indent="1"/>
    </xf>
    <xf numFmtId="3" fontId="44" fillId="2" borderId="20" xfId="3" applyNumberFormat="1" applyFont="1" applyFill="1" applyBorder="1" applyAlignment="1">
      <alignment horizontal="right" vertical="center" indent="1"/>
    </xf>
    <xf numFmtId="3" fontId="44" fillId="2" borderId="22" xfId="3" applyNumberFormat="1" applyFont="1" applyFill="1" applyBorder="1" applyAlignment="1">
      <alignment horizontal="right" vertical="center" indent="1"/>
    </xf>
    <xf numFmtId="3" fontId="46" fillId="2" borderId="23" xfId="3" applyNumberFormat="1" applyFont="1" applyFill="1" applyBorder="1" applyAlignment="1">
      <alignment horizontal="right" vertical="center" indent="1"/>
    </xf>
    <xf numFmtId="3" fontId="46" fillId="2" borderId="24" xfId="3" applyNumberFormat="1" applyFont="1" applyFill="1" applyBorder="1" applyAlignment="1">
      <alignment horizontal="right" vertical="center" indent="1"/>
    </xf>
    <xf numFmtId="3" fontId="46" fillId="2" borderId="1" xfId="3" applyNumberFormat="1" applyFont="1" applyFill="1" applyBorder="1" applyAlignment="1">
      <alignment horizontal="right" vertical="center" indent="1"/>
    </xf>
    <xf numFmtId="3" fontId="46" fillId="2" borderId="7" xfId="3" applyNumberFormat="1" applyFont="1" applyFill="1" applyBorder="1" applyAlignment="1">
      <alignment horizontal="right" vertical="center" indent="1"/>
    </xf>
    <xf numFmtId="3" fontId="44" fillId="2" borderId="1" xfId="3" applyNumberFormat="1" applyFont="1" applyFill="1" applyBorder="1" applyAlignment="1">
      <alignment horizontal="right" vertical="center" indent="1"/>
    </xf>
    <xf numFmtId="3" fontId="44" fillId="2" borderId="7" xfId="3" applyNumberFormat="1" applyFont="1" applyFill="1" applyBorder="1" applyAlignment="1">
      <alignment horizontal="right" vertical="center" indent="1"/>
    </xf>
    <xf numFmtId="3" fontId="46" fillId="2" borderId="9" xfId="3" applyNumberFormat="1" applyFont="1" applyFill="1" applyBorder="1" applyAlignment="1">
      <alignment horizontal="right" vertical="center" indent="1"/>
    </xf>
    <xf numFmtId="3" fontId="46" fillId="2" borderId="11" xfId="3" applyNumberFormat="1" applyFont="1" applyFill="1" applyBorder="1" applyAlignment="1">
      <alignment horizontal="right" vertical="center" indent="1"/>
    </xf>
    <xf numFmtId="3" fontId="46" fillId="2" borderId="31" xfId="3" applyNumberFormat="1" applyFont="1" applyFill="1" applyBorder="1" applyAlignment="1">
      <alignment horizontal="right" vertical="center" indent="1"/>
    </xf>
    <xf numFmtId="3" fontId="46" fillId="2" borderId="6" xfId="3" applyNumberFormat="1" applyFont="1" applyFill="1" applyBorder="1" applyAlignment="1">
      <alignment horizontal="right" vertical="center" indent="1"/>
    </xf>
    <xf numFmtId="3" fontId="44" fillId="2" borderId="4" xfId="3" applyNumberFormat="1" applyFont="1" applyFill="1" applyBorder="1" applyAlignment="1">
      <alignment horizontal="right" vertical="center" indent="1"/>
    </xf>
    <xf numFmtId="3" fontId="44" fillId="2" borderId="8" xfId="3" applyNumberFormat="1" applyFont="1" applyFill="1" applyBorder="1" applyAlignment="1">
      <alignment horizontal="right" vertical="center" indent="1"/>
    </xf>
    <xf numFmtId="3" fontId="44" fillId="4" borderId="20" xfId="3" applyNumberFormat="1" applyFont="1" applyFill="1" applyBorder="1" applyAlignment="1">
      <alignment horizontal="right" vertical="center" indent="1"/>
    </xf>
    <xf numFmtId="3" fontId="44" fillId="4" borderId="22" xfId="3" applyNumberFormat="1" applyFont="1" applyFill="1" applyBorder="1" applyAlignment="1">
      <alignment horizontal="right" vertical="center" indent="1"/>
    </xf>
    <xf numFmtId="3" fontId="46" fillId="2" borderId="4" xfId="3" applyNumberFormat="1" applyFont="1" applyFill="1" applyBorder="1" applyAlignment="1">
      <alignment horizontal="right" vertical="center" indent="1"/>
    </xf>
    <xf numFmtId="3" fontId="46" fillId="2" borderId="8" xfId="3" applyNumberFormat="1" applyFont="1" applyFill="1" applyBorder="1" applyAlignment="1">
      <alignment horizontal="right" vertical="center" indent="1"/>
    </xf>
    <xf numFmtId="3" fontId="44" fillId="3" borderId="20" xfId="3" applyNumberFormat="1" applyFont="1" applyFill="1" applyBorder="1" applyAlignment="1">
      <alignment horizontal="right" vertical="center" indent="1"/>
    </xf>
    <xf numFmtId="3" fontId="44" fillId="3" borderId="22" xfId="3" applyNumberFormat="1" applyFont="1" applyFill="1" applyBorder="1" applyAlignment="1">
      <alignment horizontal="right" vertical="center" indent="1"/>
    </xf>
    <xf numFmtId="0" fontId="1" fillId="0" borderId="21" xfId="3" applyFont="1" applyFill="1" applyBorder="1" applyAlignment="1">
      <alignment horizontal="center" vertical="center" wrapText="1"/>
    </xf>
    <xf numFmtId="0" fontId="1" fillId="2" borderId="21" xfId="3" applyFont="1" applyFill="1" applyBorder="1" applyAlignment="1">
      <alignment horizontal="center" vertical="center" wrapText="1"/>
    </xf>
    <xf numFmtId="0" fontId="1" fillId="2" borderId="39" xfId="3" applyFont="1" applyFill="1" applyBorder="1" applyAlignment="1">
      <alignment horizontal="center" vertical="center" wrapText="1"/>
    </xf>
    <xf numFmtId="0" fontId="1" fillId="2" borderId="20" xfId="3" applyFont="1" applyFill="1" applyBorder="1" applyAlignment="1">
      <alignment horizontal="center" vertical="center" wrapText="1"/>
    </xf>
    <xf numFmtId="0" fontId="37" fillId="8" borderId="39" xfId="3" applyFont="1" applyFill="1" applyBorder="1" applyAlignment="1">
      <alignment horizontal="center" vertical="center" wrapText="1"/>
    </xf>
    <xf numFmtId="0" fontId="1" fillId="2" borderId="22" xfId="3" applyFont="1" applyFill="1" applyBorder="1" applyAlignment="1">
      <alignment horizontal="center" vertical="center" wrapText="1"/>
    </xf>
    <xf numFmtId="0" fontId="1" fillId="2" borderId="42" xfId="3" applyFont="1" applyFill="1" applyBorder="1" applyAlignment="1">
      <alignment horizontal="center" vertical="center" wrapText="1"/>
    </xf>
    <xf numFmtId="0" fontId="37" fillId="8" borderId="21" xfId="3" applyFont="1" applyFill="1" applyBorder="1" applyAlignment="1">
      <alignment horizontal="center" vertical="center" wrapText="1"/>
    </xf>
    <xf numFmtId="0" fontId="1" fillId="4" borderId="41" xfId="3" applyFont="1" applyFill="1" applyBorder="1" applyAlignment="1">
      <alignment horizontal="center" vertical="center" wrapText="1"/>
    </xf>
    <xf numFmtId="0" fontId="2" fillId="2" borderId="4" xfId="3" applyFont="1" applyFill="1" applyBorder="1" applyAlignment="1">
      <alignment horizontal="left" vertical="center" indent="5"/>
    </xf>
    <xf numFmtId="0" fontId="2" fillId="2" borderId="9" xfId="3" applyFont="1" applyFill="1" applyBorder="1" applyAlignment="1">
      <alignment horizontal="left" vertical="center" indent="5"/>
    </xf>
    <xf numFmtId="0" fontId="5" fillId="2" borderId="25" xfId="0" applyFont="1" applyFill="1" applyBorder="1" applyAlignment="1">
      <alignment horizontal="center" vertical="center" wrapText="1"/>
    </xf>
    <xf numFmtId="0" fontId="43" fillId="2" borderId="25" xfId="0" applyFont="1" applyFill="1" applyBorder="1" applyAlignment="1">
      <alignment horizontal="center" vertical="center" wrapText="1"/>
    </xf>
    <xf numFmtId="3" fontId="46" fillId="0" borderId="16" xfId="3" applyNumberFormat="1" applyFont="1" applyFill="1" applyBorder="1" applyAlignment="1">
      <alignment horizontal="right" vertical="center" indent="1"/>
    </xf>
    <xf numFmtId="166" fontId="43" fillId="2" borderId="21" xfId="0" applyNumberFormat="1" applyFont="1" applyFill="1" applyBorder="1" applyAlignment="1">
      <alignment horizontal="center" vertical="center" wrapText="1"/>
    </xf>
    <xf numFmtId="166" fontId="44" fillId="0" borderId="21" xfId="3" applyNumberFormat="1" applyFont="1" applyFill="1" applyBorder="1" applyAlignment="1">
      <alignment horizontal="right" vertical="center" indent="1"/>
    </xf>
    <xf numFmtId="166" fontId="46" fillId="0" borderId="16" xfId="3" applyNumberFormat="1" applyFont="1" applyFill="1" applyBorder="1" applyAlignment="1">
      <alignment horizontal="right" vertical="center" indent="1"/>
    </xf>
    <xf numFmtId="166" fontId="46" fillId="0" borderId="2" xfId="3" applyNumberFormat="1" applyFont="1" applyFill="1" applyBorder="1" applyAlignment="1">
      <alignment horizontal="right" vertical="center" indent="1"/>
    </xf>
    <xf numFmtId="166" fontId="44" fillId="0" borderId="2" xfId="3" applyNumberFormat="1" applyFont="1" applyFill="1" applyBorder="1" applyAlignment="1">
      <alignment horizontal="right" vertical="center" indent="1"/>
    </xf>
    <xf numFmtId="166" fontId="46" fillId="0" borderId="10" xfId="3" applyNumberFormat="1" applyFont="1" applyFill="1" applyBorder="1" applyAlignment="1">
      <alignment horizontal="right" vertical="center" indent="1"/>
    </xf>
    <xf numFmtId="166" fontId="46" fillId="0" borderId="5" xfId="3" applyNumberFormat="1" applyFont="1" applyFill="1" applyBorder="1" applyAlignment="1">
      <alignment horizontal="right" vertical="center" indent="1"/>
    </xf>
    <xf numFmtId="166" fontId="44" fillId="4" borderId="21" xfId="3" applyNumberFormat="1" applyFont="1" applyFill="1" applyBorder="1" applyAlignment="1">
      <alignment horizontal="right" vertical="center" indent="1"/>
    </xf>
    <xf numFmtId="166" fontId="46" fillId="2" borderId="5" xfId="3" applyNumberFormat="1" applyFont="1" applyFill="1" applyBorder="1" applyAlignment="1">
      <alignment horizontal="right" vertical="center" indent="1"/>
    </xf>
    <xf numFmtId="166" fontId="46" fillId="2" borderId="3" xfId="3" applyNumberFormat="1" applyFont="1" applyFill="1" applyBorder="1" applyAlignment="1">
      <alignment horizontal="right" vertical="center" indent="1"/>
    </xf>
    <xf numFmtId="166" fontId="44" fillId="3" borderId="21" xfId="3" applyNumberFormat="1" applyFont="1" applyFill="1" applyBorder="1" applyAlignment="1">
      <alignment horizontal="right" vertical="center" indent="1"/>
    </xf>
    <xf numFmtId="166" fontId="3" fillId="0" borderId="0" xfId="3" applyNumberFormat="1" applyFont="1" applyAlignment="1">
      <alignment horizontal="right" indent="1"/>
    </xf>
    <xf numFmtId="166" fontId="42" fillId="0" borderId="0" xfId="3" applyNumberFormat="1" applyFont="1"/>
    <xf numFmtId="0" fontId="45" fillId="0" borderId="1" xfId="3" applyFont="1" applyBorder="1" applyAlignment="1">
      <alignment horizontal="left" vertical="center" wrapText="1" indent="3"/>
    </xf>
    <xf numFmtId="166" fontId="46" fillId="0" borderId="21" xfId="3" applyNumberFormat="1" applyFont="1" applyFill="1" applyBorder="1" applyAlignment="1">
      <alignment horizontal="right" vertical="center" indent="1"/>
    </xf>
    <xf numFmtId="3" fontId="44" fillId="0" borderId="22" xfId="3" applyNumberFormat="1" applyFont="1" applyFill="1" applyBorder="1" applyAlignment="1">
      <alignment horizontal="right" vertical="center" indent="1"/>
    </xf>
    <xf numFmtId="3" fontId="44" fillId="0" borderId="7" xfId="3" applyNumberFormat="1" applyFont="1" applyFill="1" applyBorder="1" applyAlignment="1">
      <alignment horizontal="right" vertical="center" indent="1"/>
    </xf>
    <xf numFmtId="0" fontId="45" fillId="0" borderId="1" xfId="3" applyFont="1" applyBorder="1" applyAlignment="1">
      <alignment horizontal="left" vertical="center" wrapText="1" indent="1"/>
    </xf>
    <xf numFmtId="0" fontId="2" fillId="2" borderId="31" xfId="3" applyFont="1" applyFill="1" applyBorder="1" applyAlignment="1">
      <alignment horizontal="left" vertical="center" indent="1"/>
    </xf>
    <xf numFmtId="0" fontId="2" fillId="0" borderId="1" xfId="3" applyFont="1" applyBorder="1" applyAlignment="1">
      <alignment horizontal="left" vertical="center" indent="1"/>
    </xf>
    <xf numFmtId="0" fontId="2" fillId="0" borderId="9" xfId="3" applyFont="1" applyBorder="1" applyAlignment="1">
      <alignment horizontal="left" vertical="center" indent="1"/>
    </xf>
    <xf numFmtId="0" fontId="2" fillId="2" borderId="4" xfId="3" applyFont="1" applyFill="1" applyBorder="1" applyAlignment="1">
      <alignment horizontal="left" vertical="center" indent="1"/>
    </xf>
    <xf numFmtId="0" fontId="3" fillId="3" borderId="20" xfId="3" applyFont="1" applyFill="1" applyBorder="1" applyAlignment="1">
      <alignment horizontal="center" vertical="center" wrapText="1"/>
    </xf>
    <xf numFmtId="166" fontId="42" fillId="0" borderId="0" xfId="3" applyNumberFormat="1" applyFont="1" applyAlignment="1">
      <alignment horizontal="right" indent="1"/>
    </xf>
    <xf numFmtId="166" fontId="46" fillId="0" borderId="3" xfId="3" applyNumberFormat="1" applyFont="1" applyFill="1" applyBorder="1" applyAlignment="1">
      <alignment horizontal="right" vertical="center" indent="1"/>
    </xf>
    <xf numFmtId="166" fontId="46" fillId="8" borderId="46" xfId="3" applyNumberFormat="1" applyFont="1" applyFill="1" applyBorder="1" applyAlignment="1">
      <alignment horizontal="right" vertical="center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2" borderId="39" xfId="6" applyFont="1" applyFill="1" applyBorder="1" applyAlignment="1">
      <alignment horizontal="center" vertical="center" wrapText="1"/>
    </xf>
    <xf numFmtId="164" fontId="2" fillId="2" borderId="51" xfId="4" applyFont="1" applyFill="1" applyBorder="1" applyAlignment="1">
      <alignment horizontal="center" vertical="center" wrapText="1"/>
    </xf>
    <xf numFmtId="164" fontId="2" fillId="2" borderId="52" xfId="4" applyFont="1" applyFill="1" applyBorder="1" applyAlignment="1">
      <alignment horizontal="center" vertical="center" wrapText="1"/>
    </xf>
    <xf numFmtId="0" fontId="50" fillId="4" borderId="20" xfId="0" applyFont="1" applyFill="1" applyBorder="1" applyAlignment="1">
      <alignment horizontal="center" vertical="center" wrapText="1"/>
    </xf>
    <xf numFmtId="166" fontId="50" fillId="4" borderId="51" xfId="4" applyNumberFormat="1" applyFont="1" applyFill="1" applyBorder="1" applyAlignment="1">
      <alignment horizontal="right" vertical="center" wrapText="1" indent="1"/>
    </xf>
    <xf numFmtId="166" fontId="50" fillId="4" borderId="21" xfId="4" applyNumberFormat="1" applyFont="1" applyFill="1" applyBorder="1" applyAlignment="1">
      <alignment horizontal="right" vertical="center" wrapText="1" indent="1"/>
    </xf>
    <xf numFmtId="166" fontId="50" fillId="4" borderId="52" xfId="4" applyNumberFormat="1" applyFont="1" applyFill="1" applyBorder="1" applyAlignment="1">
      <alignment horizontal="right" vertical="center" wrapText="1" indent="1"/>
    </xf>
    <xf numFmtId="0" fontId="50" fillId="0" borderId="0" xfId="0" applyFont="1"/>
    <xf numFmtId="0" fontId="3" fillId="0" borderId="31" xfId="0" applyFont="1" applyBorder="1" applyAlignment="1">
      <alignment horizontal="center" vertical="center" wrapText="1"/>
    </xf>
    <xf numFmtId="0" fontId="46" fillId="0" borderId="6" xfId="0" applyFont="1" applyBorder="1" applyAlignment="1">
      <alignment horizontal="left" vertical="center" wrapText="1" indent="1"/>
    </xf>
    <xf numFmtId="166" fontId="1" fillId="0" borderId="53" xfId="4" applyNumberFormat="1" applyFont="1" applyFill="1" applyBorder="1" applyAlignment="1">
      <alignment horizontal="right" vertical="center" indent="1"/>
    </xf>
    <xf numFmtId="166" fontId="1" fillId="0" borderId="5" xfId="4" applyNumberFormat="1" applyFont="1" applyFill="1" applyBorder="1" applyAlignment="1">
      <alignment horizontal="right" vertical="center" indent="1"/>
    </xf>
    <xf numFmtId="166" fontId="1" fillId="0" borderId="54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wrapText="1"/>
    </xf>
    <xf numFmtId="0" fontId="46" fillId="0" borderId="24" xfId="0" applyFont="1" applyBorder="1" applyAlignment="1">
      <alignment horizontal="left" vertical="center" wrapText="1" indent="1"/>
    </xf>
    <xf numFmtId="166" fontId="1" fillId="0" borderId="55" xfId="4" applyNumberFormat="1" applyFont="1" applyFill="1" applyBorder="1" applyAlignment="1">
      <alignment horizontal="right" vertical="center" indent="1"/>
    </xf>
    <xf numFmtId="166" fontId="1" fillId="0" borderId="16" xfId="4" applyNumberFormat="1" applyFont="1" applyFill="1" applyBorder="1" applyAlignment="1">
      <alignment horizontal="right" vertical="center" indent="1"/>
    </xf>
    <xf numFmtId="166" fontId="1" fillId="0" borderId="56" xfId="4" applyNumberFormat="1" applyFont="1" applyFill="1" applyBorder="1" applyAlignment="1">
      <alignment horizontal="right" vertical="center" indent="1"/>
    </xf>
    <xf numFmtId="0" fontId="46" fillId="0" borderId="57" xfId="0" applyFont="1" applyBorder="1" applyAlignment="1">
      <alignment horizontal="left" vertical="center" wrapText="1" indent="1"/>
    </xf>
    <xf numFmtId="166" fontId="1" fillId="0" borderId="58" xfId="4" applyNumberFormat="1" applyFont="1" applyFill="1" applyBorder="1" applyAlignment="1">
      <alignment horizontal="right" vertical="center" indent="1"/>
    </xf>
    <xf numFmtId="166" fontId="1" fillId="0" borderId="2" xfId="4" applyNumberFormat="1" applyFont="1" applyFill="1" applyBorder="1" applyAlignment="1">
      <alignment horizontal="right" vertical="center" indent="1"/>
    </xf>
    <xf numFmtId="166" fontId="1" fillId="0" borderId="59" xfId="4" applyNumberFormat="1" applyFont="1" applyFill="1" applyBorder="1" applyAlignment="1">
      <alignment horizontal="right" vertical="center" indent="1"/>
    </xf>
    <xf numFmtId="0" fontId="46" fillId="0" borderId="37" xfId="0" applyFont="1" applyBorder="1" applyAlignment="1">
      <alignment horizontal="left" vertical="center" wrapText="1" indent="1"/>
    </xf>
    <xf numFmtId="0" fontId="50" fillId="4" borderId="20" xfId="0" applyFont="1" applyFill="1" applyBorder="1" applyAlignment="1">
      <alignment horizontal="center" vertical="center"/>
    </xf>
    <xf numFmtId="166" fontId="50" fillId="4" borderId="51" xfId="0" applyNumberFormat="1" applyFont="1" applyFill="1" applyBorder="1" applyAlignment="1">
      <alignment horizontal="right" vertical="center" wrapText="1" indent="1"/>
    </xf>
    <xf numFmtId="166" fontId="50" fillId="4" borderId="21" xfId="0" applyNumberFormat="1" applyFont="1" applyFill="1" applyBorder="1" applyAlignment="1">
      <alignment horizontal="right" vertical="center" wrapText="1" indent="1"/>
    </xf>
    <xf numFmtId="166" fontId="50" fillId="4" borderId="52" xfId="0" applyNumberFormat="1" applyFont="1" applyFill="1" applyBorder="1" applyAlignment="1">
      <alignment horizontal="right" vertical="center" wrapText="1" indent="1"/>
    </xf>
    <xf numFmtId="0" fontId="46" fillId="0" borderId="38" xfId="0" applyFont="1" applyBorder="1" applyAlignment="1">
      <alignment horizontal="left" vertical="center" wrapText="1" indent="1"/>
    </xf>
    <xf numFmtId="0" fontId="46" fillId="0" borderId="36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166" fontId="41" fillId="3" borderId="51" xfId="4" applyNumberFormat="1" applyFont="1" applyFill="1" applyBorder="1" applyAlignment="1">
      <alignment horizontal="right" vertical="center" indent="1"/>
    </xf>
    <xf numFmtId="166" fontId="41" fillId="3" borderId="21" xfId="4" applyNumberFormat="1" applyFont="1" applyFill="1" applyBorder="1" applyAlignment="1">
      <alignment horizontal="right" vertical="center" indent="1"/>
    </xf>
    <xf numFmtId="166" fontId="41" fillId="3" borderId="52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/>
    </xf>
    <xf numFmtId="166" fontId="1" fillId="0" borderId="60" xfId="4" applyNumberFormat="1" applyFont="1" applyFill="1" applyBorder="1" applyAlignment="1">
      <alignment horizontal="right" vertical="center" indent="1"/>
    </xf>
    <xf numFmtId="166" fontId="1" fillId="0" borderId="13" xfId="4" applyNumberFormat="1" applyFont="1" applyFill="1" applyBorder="1" applyAlignment="1">
      <alignment horizontal="right" vertical="center" indent="1"/>
    </xf>
    <xf numFmtId="166" fontId="1" fillId="0" borderId="61" xfId="4" applyNumberFormat="1" applyFont="1" applyFill="1" applyBorder="1" applyAlignment="1">
      <alignment horizontal="right" vertical="center" indent="1"/>
    </xf>
    <xf numFmtId="164" fontId="49" fillId="0" borderId="21" xfId="4" applyFont="1" applyFill="1" applyBorder="1" applyAlignment="1">
      <alignment horizontal="center" vertical="center" wrapText="1"/>
    </xf>
    <xf numFmtId="166" fontId="23" fillId="0" borderId="29" xfId="0" applyNumberFormat="1" applyFont="1" applyFill="1" applyBorder="1" applyAlignment="1">
      <alignment horizontal="right" vertical="center" indent="1"/>
    </xf>
    <xf numFmtId="166" fontId="46" fillId="8" borderId="21" xfId="3" applyNumberFormat="1" applyFont="1" applyFill="1" applyBorder="1" applyAlignment="1">
      <alignment horizontal="right" vertical="center" indent="1"/>
    </xf>
    <xf numFmtId="166" fontId="0" fillId="0" borderId="0" xfId="0" applyNumberFormat="1"/>
    <xf numFmtId="3" fontId="52" fillId="4" borderId="41" xfId="0" applyNumberFormat="1" applyFont="1" applyFill="1" applyBorder="1" applyAlignment="1">
      <alignment horizontal="right" vertical="center" inden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1" fillId="3" borderId="51" xfId="0" applyFont="1" applyFill="1" applyBorder="1" applyAlignment="1">
      <alignment horizontal="center" vertical="center"/>
    </xf>
    <xf numFmtId="0" fontId="41" fillId="3" borderId="4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1" fillId="0" borderId="30" xfId="0" applyFont="1" applyBorder="1" applyAlignment="1">
      <alignment horizontal="center" wrapText="1"/>
    </xf>
    <xf numFmtId="0" fontId="51" fillId="0" borderId="30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425" t="s">
        <v>41</v>
      </c>
      <c r="B1" s="425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426" t="s">
        <v>35</v>
      </c>
      <c r="B24" s="426"/>
    </row>
    <row r="25" spans="1:2" ht="18.75">
      <c r="A25" s="427" t="s">
        <v>36</v>
      </c>
      <c r="B25" s="427"/>
    </row>
    <row r="26" spans="1:2" ht="44.25" customHeight="1">
      <c r="A26" s="73"/>
      <c r="B26" s="73"/>
    </row>
    <row r="27" spans="1:2" ht="18.75">
      <c r="A27" s="428" t="s">
        <v>37</v>
      </c>
      <c r="B27" s="428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3"/>
  <sheetViews>
    <sheetView topLeftCell="A16" zoomScaleNormal="100" workbookViewId="0">
      <selection activeCell="E13" sqref="E13"/>
    </sheetView>
  </sheetViews>
  <sheetFormatPr defaultRowHeight="12.75"/>
  <cols>
    <col min="1" max="1" width="8.85546875" customWidth="1"/>
    <col min="2" max="2" width="79.5703125" customWidth="1"/>
    <col min="3" max="5" width="18.5703125" customWidth="1"/>
  </cols>
  <sheetData>
    <row r="1" spans="1:5" ht="90.75" customHeight="1">
      <c r="A1" s="381" t="s">
        <v>9</v>
      </c>
      <c r="B1" s="217" t="s">
        <v>0</v>
      </c>
      <c r="C1" s="350" t="s">
        <v>135</v>
      </c>
      <c r="D1" s="351" t="s">
        <v>130</v>
      </c>
      <c r="E1" s="350" t="s">
        <v>140</v>
      </c>
    </row>
    <row r="2" spans="1:5">
      <c r="A2" s="6">
        <v>0</v>
      </c>
      <c r="B2" s="172">
        <v>1</v>
      </c>
      <c r="C2" s="186">
        <v>2</v>
      </c>
      <c r="D2" s="186">
        <v>3</v>
      </c>
      <c r="E2" s="186">
        <v>4</v>
      </c>
    </row>
    <row r="3" spans="1:5" ht="49.5" customHeight="1" thickBot="1">
      <c r="A3" s="44">
        <v>73010</v>
      </c>
      <c r="B3" s="173" t="s">
        <v>3</v>
      </c>
      <c r="C3" s="187">
        <f>C4</f>
        <v>16502000</v>
      </c>
      <c r="D3" s="202">
        <f t="shared" ref="D3:E3" si="0">D4</f>
        <v>0</v>
      </c>
      <c r="E3" s="187">
        <f t="shared" si="0"/>
        <v>16502000</v>
      </c>
    </row>
    <row r="4" spans="1:5" ht="43.5" customHeight="1">
      <c r="A4" s="379" t="s">
        <v>10</v>
      </c>
      <c r="B4" s="174" t="s">
        <v>8</v>
      </c>
      <c r="C4" s="188">
        <f>SUM(C5:C6)</f>
        <v>16502000</v>
      </c>
      <c r="D4" s="203">
        <f t="shared" ref="D4:E4" si="1">SUM(D5:D6)</f>
        <v>0</v>
      </c>
      <c r="E4" s="188">
        <f t="shared" si="1"/>
        <v>16502000</v>
      </c>
    </row>
    <row r="5" spans="1:5" ht="40.5" customHeight="1">
      <c r="A5" s="380"/>
      <c r="B5" s="175" t="s">
        <v>43</v>
      </c>
      <c r="C5" s="189">
        <v>13048000</v>
      </c>
      <c r="D5" s="204"/>
      <c r="E5" s="189">
        <f>C5+D5</f>
        <v>13048000</v>
      </c>
    </row>
    <row r="6" spans="1:5" ht="42" customHeight="1" thickBot="1">
      <c r="A6" s="10"/>
      <c r="B6" s="176" t="s">
        <v>42</v>
      </c>
      <c r="C6" s="190">
        <v>3454000</v>
      </c>
      <c r="D6" s="205"/>
      <c r="E6" s="190">
        <f>C6+D6</f>
        <v>3454000</v>
      </c>
    </row>
    <row r="7" spans="1:5" ht="48" customHeight="1" thickBot="1">
      <c r="A7" s="34">
        <v>73011</v>
      </c>
      <c r="B7" s="171" t="s">
        <v>2</v>
      </c>
      <c r="C7" s="191">
        <f>SUM(C8:C10)</f>
        <v>41919000</v>
      </c>
      <c r="D7" s="206">
        <f>SUM(D8:D10)</f>
        <v>0</v>
      </c>
      <c r="E7" s="191">
        <f>SUM(E8:E10)</f>
        <v>41919000</v>
      </c>
    </row>
    <row r="8" spans="1:5" ht="42" customHeight="1">
      <c r="A8" s="79" t="s">
        <v>10</v>
      </c>
      <c r="B8" s="177" t="s">
        <v>8</v>
      </c>
      <c r="C8" s="192">
        <v>39417000</v>
      </c>
      <c r="D8" s="207"/>
      <c r="E8" s="192">
        <f t="shared" ref="E8:E10" si="2">C8+D8</f>
        <v>39417000</v>
      </c>
    </row>
    <row r="9" spans="1:5" ht="43.5">
      <c r="A9" s="33" t="s">
        <v>11</v>
      </c>
      <c r="B9" s="178" t="s">
        <v>38</v>
      </c>
      <c r="C9" s="193">
        <v>135000</v>
      </c>
      <c r="D9" s="208"/>
      <c r="E9" s="193">
        <f t="shared" si="2"/>
        <v>135000</v>
      </c>
    </row>
    <row r="10" spans="1:5" ht="45" thickBot="1">
      <c r="A10" s="33" t="s">
        <v>12</v>
      </c>
      <c r="B10" s="179" t="s">
        <v>39</v>
      </c>
      <c r="C10" s="200">
        <v>2367000</v>
      </c>
      <c r="D10" s="209"/>
      <c r="E10" s="200">
        <f t="shared" si="2"/>
        <v>2367000</v>
      </c>
    </row>
    <row r="11" spans="1:5" ht="51.75" customHeight="1" thickBot="1">
      <c r="A11" s="34">
        <v>73095</v>
      </c>
      <c r="B11" s="180" t="s">
        <v>4</v>
      </c>
      <c r="C11" s="194">
        <f>C12+C18+C19+C20</f>
        <v>33406000</v>
      </c>
      <c r="D11" s="194">
        <f t="shared" ref="D11:E11" si="3">D12++D18+D19+D20</f>
        <v>0</v>
      </c>
      <c r="E11" s="194">
        <f t="shared" si="3"/>
        <v>33406000</v>
      </c>
    </row>
    <row r="12" spans="1:5" ht="39" customHeight="1">
      <c r="A12" s="429" t="s">
        <v>10</v>
      </c>
      <c r="B12" s="174" t="s">
        <v>8</v>
      </c>
      <c r="C12" s="192">
        <f>SUM(C13:C17)</f>
        <v>31079300</v>
      </c>
      <c r="D12" s="207">
        <f>SUM(D13:D17)</f>
        <v>0</v>
      </c>
      <c r="E12" s="192">
        <f t="shared" ref="E12" si="4">SUM(E13:E17)</f>
        <v>31079300</v>
      </c>
    </row>
    <row r="13" spans="1:5" ht="21" customHeight="1">
      <c r="A13" s="430"/>
      <c r="B13" s="181" t="s">
        <v>5</v>
      </c>
      <c r="C13" s="195">
        <v>22296000</v>
      </c>
      <c r="D13" s="421">
        <v>320676</v>
      </c>
      <c r="E13" s="195">
        <f t="shared" ref="E13:E20" si="5">C13+D13</f>
        <v>22616676</v>
      </c>
    </row>
    <row r="14" spans="1:5" ht="36" customHeight="1">
      <c r="A14" s="430"/>
      <c r="B14" s="182" t="s">
        <v>91</v>
      </c>
      <c r="C14" s="196">
        <v>1050000</v>
      </c>
      <c r="D14" s="211"/>
      <c r="E14" s="196">
        <f t="shared" si="5"/>
        <v>1050000</v>
      </c>
    </row>
    <row r="15" spans="1:5" ht="25.5" customHeight="1">
      <c r="A15" s="430"/>
      <c r="B15" s="181" t="s">
        <v>6</v>
      </c>
      <c r="C15" s="197">
        <v>3186000</v>
      </c>
      <c r="D15" s="211">
        <v>-320676</v>
      </c>
      <c r="E15" s="197">
        <f t="shared" si="5"/>
        <v>2865324</v>
      </c>
    </row>
    <row r="16" spans="1:5" ht="25.5" customHeight="1">
      <c r="A16" s="430"/>
      <c r="B16" s="221" t="s">
        <v>92</v>
      </c>
      <c r="C16" s="197">
        <v>3273300</v>
      </c>
      <c r="D16" s="212"/>
      <c r="E16" s="197">
        <f t="shared" si="5"/>
        <v>3273300</v>
      </c>
    </row>
    <row r="17" spans="1:5" ht="31.5" customHeight="1">
      <c r="A17" s="431"/>
      <c r="B17" s="176" t="s">
        <v>90</v>
      </c>
      <c r="C17" s="197">
        <v>1274000</v>
      </c>
      <c r="D17" s="212"/>
      <c r="E17" s="197">
        <f t="shared" si="5"/>
        <v>1274000</v>
      </c>
    </row>
    <row r="18" spans="1:5" ht="44.25" customHeight="1">
      <c r="A18" s="380" t="s">
        <v>45</v>
      </c>
      <c r="B18" s="183" t="s">
        <v>46</v>
      </c>
      <c r="C18" s="198">
        <v>72000</v>
      </c>
      <c r="D18" s="213"/>
      <c r="E18" s="198">
        <f t="shared" si="5"/>
        <v>72000</v>
      </c>
    </row>
    <row r="19" spans="1:5" ht="53.25" customHeight="1">
      <c r="A19" s="33" t="s">
        <v>11</v>
      </c>
      <c r="B19" s="184" t="s">
        <v>38</v>
      </c>
      <c r="C19" s="200">
        <v>2254700</v>
      </c>
      <c r="D19" s="209"/>
      <c r="E19" s="200">
        <f t="shared" si="5"/>
        <v>2254700</v>
      </c>
    </row>
    <row r="20" spans="1:5" ht="51" customHeight="1" thickBot="1">
      <c r="A20" s="33" t="s">
        <v>12</v>
      </c>
      <c r="B20" s="179" t="s">
        <v>39</v>
      </c>
      <c r="C20" s="201">
        <v>0</v>
      </c>
      <c r="D20" s="214"/>
      <c r="E20" s="201">
        <f t="shared" si="5"/>
        <v>0</v>
      </c>
    </row>
    <row r="21" spans="1:5" ht="40.5" customHeight="1" thickBot="1">
      <c r="A21" s="37"/>
      <c r="B21" s="185" t="s">
        <v>129</v>
      </c>
      <c r="C21" s="199">
        <f>C3+C7+C11</f>
        <v>91827000</v>
      </c>
      <c r="D21" s="215">
        <f>D3+D7+D11</f>
        <v>0</v>
      </c>
      <c r="E21" s="199">
        <f>E3+E7+E11</f>
        <v>91827000</v>
      </c>
    </row>
    <row r="22" spans="1:5" s="296" customFormat="1" ht="27.75" customHeight="1" thickBot="1">
      <c r="A22" s="293"/>
      <c r="B22" s="294" t="s">
        <v>128</v>
      </c>
      <c r="C22" s="295">
        <v>5000</v>
      </c>
      <c r="D22" s="295"/>
      <c r="E22" s="295">
        <f>C22+D22</f>
        <v>5000</v>
      </c>
    </row>
    <row r="23" spans="1:5" s="300" customFormat="1" ht="27.75" customHeight="1" thickBot="1">
      <c r="A23" s="297"/>
      <c r="B23" s="298" t="s">
        <v>7</v>
      </c>
      <c r="C23" s="299">
        <f>C21+C22</f>
        <v>91832000</v>
      </c>
      <c r="D23" s="299">
        <f>D21+D22</f>
        <v>0</v>
      </c>
      <c r="E23" s="299">
        <f>E21+E22</f>
        <v>91832000</v>
      </c>
    </row>
  </sheetData>
  <mergeCells count="1">
    <mergeCell ref="A12:A17"/>
  </mergeCells>
  <printOptions horizontalCentered="1"/>
  <pageMargins left="0.31496062992125984" right="0.31496062992125984" top="1.3385826771653544" bottom="0.55118110236220474" header="0.51181102362204722" footer="0.31496062992125984"/>
  <pageSetup paperSize="9" scale="67" orientation="portrait" verticalDpi="597" r:id="rId1"/>
  <headerFooter>
    <oddHeader xml:space="preserve">&amp;C
PLAN FINANSOWY DLA CZĘŚCI 67 POLSKA AKADEMIA NAUK
PODZIAŁ NA ZADANIA&amp;RZałącznik Nr 1 do Uchwały Prezydium Polskiej Akademii Nauk Nr 23/2021
Załącznik Nr 1 do Uchwały Prezydium Polskiej Akademii Nauk Nr 7/2021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41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0" sqref="D30"/>
    </sheetView>
  </sheetViews>
  <sheetFormatPr defaultColWidth="9.140625" defaultRowHeight="12.75"/>
  <cols>
    <col min="1" max="1" width="49.85546875" style="227" customWidth="1"/>
    <col min="2" max="2" width="17" style="265" customWidth="1"/>
    <col min="3" max="3" width="17.5703125" style="365" customWidth="1"/>
    <col min="4" max="4" width="18.28515625" style="265" customWidth="1"/>
    <col min="5" max="5" width="15.140625" style="291" customWidth="1"/>
    <col min="6" max="7" width="18.85546875" style="265" customWidth="1"/>
    <col min="8" max="8" width="18.7109375" style="265" customWidth="1"/>
    <col min="9" max="16384" width="9.140625" style="227"/>
  </cols>
  <sheetData>
    <row r="1" spans="1:8" ht="118.5" customHeight="1" thickBot="1">
      <c r="A1" s="222" t="s">
        <v>0</v>
      </c>
      <c r="B1" s="223" t="s">
        <v>94</v>
      </c>
      <c r="C1" s="353" t="s">
        <v>130</v>
      </c>
      <c r="D1" s="223" t="s">
        <v>131</v>
      </c>
      <c r="E1" s="224" t="s">
        <v>95</v>
      </c>
      <c r="F1" s="224" t="s">
        <v>97</v>
      </c>
      <c r="G1" s="225" t="s">
        <v>99</v>
      </c>
      <c r="H1" s="226" t="s">
        <v>101</v>
      </c>
    </row>
    <row r="2" spans="1:8" ht="34.5" customHeight="1" thickBot="1">
      <c r="A2" s="228" t="s">
        <v>102</v>
      </c>
      <c r="B2" s="229">
        <f>SUM(B3:B9)</f>
        <v>27668500</v>
      </c>
      <c r="C2" s="354">
        <f t="shared" ref="C2:D2" si="0">SUM(C3:C9)</f>
        <v>-315000</v>
      </c>
      <c r="D2" s="229">
        <f t="shared" si="0"/>
        <v>27353500</v>
      </c>
      <c r="E2" s="229">
        <f t="shared" ref="E2:G2" si="1">SUM(E3:E9)</f>
        <v>0</v>
      </c>
      <c r="F2" s="317">
        <f t="shared" si="1"/>
        <v>135000</v>
      </c>
      <c r="G2" s="368">
        <f t="shared" si="1"/>
        <v>2367000</v>
      </c>
      <c r="H2" s="233">
        <f>SUM(H3:H9)</f>
        <v>29855500</v>
      </c>
    </row>
    <row r="3" spans="1:8" ht="28.5" customHeight="1">
      <c r="A3" s="234" t="s">
        <v>103</v>
      </c>
      <c r="B3" s="235">
        <v>6646000</v>
      </c>
      <c r="C3" s="355"/>
      <c r="D3" s="352">
        <f>B3+C3</f>
        <v>6646000</v>
      </c>
      <c r="E3" s="236"/>
      <c r="F3" s="237"/>
      <c r="G3" s="322"/>
      <c r="H3" s="239">
        <f t="shared" ref="H3:H8" si="2">SUM(D3:G3)</f>
        <v>6646000</v>
      </c>
    </row>
    <row r="4" spans="1:8" ht="28.5" customHeight="1">
      <c r="A4" s="240" t="s">
        <v>104</v>
      </c>
      <c r="B4" s="241">
        <v>4933900</v>
      </c>
      <c r="C4" s="356"/>
      <c r="D4" s="241">
        <f t="shared" ref="D4:D8" si="3">B4+C4</f>
        <v>4933900</v>
      </c>
      <c r="E4" s="242"/>
      <c r="F4" s="243">
        <v>135000</v>
      </c>
      <c r="G4" s="324">
        <v>1425000</v>
      </c>
      <c r="H4" s="245">
        <f t="shared" si="2"/>
        <v>6493900</v>
      </c>
    </row>
    <row r="5" spans="1:8" ht="28.5" customHeight="1">
      <c r="A5" s="240" t="s">
        <v>105</v>
      </c>
      <c r="B5" s="241">
        <v>2106600</v>
      </c>
      <c r="C5" s="356">
        <v>54000</v>
      </c>
      <c r="D5" s="241">
        <f t="shared" si="3"/>
        <v>2160600</v>
      </c>
      <c r="E5" s="242"/>
      <c r="F5" s="243"/>
      <c r="G5" s="324"/>
      <c r="H5" s="245">
        <f t="shared" si="2"/>
        <v>2160600</v>
      </c>
    </row>
    <row r="6" spans="1:8" ht="28.5" customHeight="1">
      <c r="A6" s="240" t="s">
        <v>106</v>
      </c>
      <c r="B6" s="241">
        <v>772000</v>
      </c>
      <c r="C6" s="356"/>
      <c r="D6" s="241">
        <f t="shared" si="3"/>
        <v>772000</v>
      </c>
      <c r="E6" s="242"/>
      <c r="F6" s="243"/>
      <c r="G6" s="324"/>
      <c r="H6" s="245">
        <f t="shared" si="2"/>
        <v>772000</v>
      </c>
    </row>
    <row r="7" spans="1:8" ht="28.5" customHeight="1">
      <c r="A7" s="240" t="s">
        <v>107</v>
      </c>
      <c r="B7" s="241">
        <v>3257000</v>
      </c>
      <c r="C7" s="356"/>
      <c r="D7" s="241">
        <f t="shared" si="3"/>
        <v>3257000</v>
      </c>
      <c r="E7" s="242"/>
      <c r="F7" s="243"/>
      <c r="G7" s="324">
        <v>942000</v>
      </c>
      <c r="H7" s="245">
        <f t="shared" si="2"/>
        <v>4199000</v>
      </c>
    </row>
    <row r="8" spans="1:8" ht="40.5" customHeight="1">
      <c r="A8" s="370" t="s">
        <v>133</v>
      </c>
      <c r="B8" s="241">
        <v>1878000</v>
      </c>
      <c r="C8" s="356">
        <v>-110000</v>
      </c>
      <c r="D8" s="241">
        <f t="shared" si="3"/>
        <v>1768000</v>
      </c>
      <c r="E8" s="242"/>
      <c r="F8" s="243"/>
      <c r="G8" s="324"/>
      <c r="H8" s="245">
        <f t="shared" si="2"/>
        <v>1768000</v>
      </c>
    </row>
    <row r="9" spans="1:8" s="249" customFormat="1" ht="28.5" customHeight="1">
      <c r="A9" s="246" t="s">
        <v>109</v>
      </c>
      <c r="B9" s="247">
        <f t="shared" ref="B9:D9" si="4">SUM(B10:B15)</f>
        <v>8075000</v>
      </c>
      <c r="C9" s="357">
        <f t="shared" si="4"/>
        <v>-259000</v>
      </c>
      <c r="D9" s="247">
        <f t="shared" si="4"/>
        <v>7816000</v>
      </c>
      <c r="E9" s="247">
        <f t="shared" ref="E9:G9" si="5">SUM(E10:E15)</f>
        <v>0</v>
      </c>
      <c r="F9" s="318">
        <f t="shared" si="5"/>
        <v>0</v>
      </c>
      <c r="G9" s="369">
        <f t="shared" si="5"/>
        <v>0</v>
      </c>
      <c r="H9" s="245">
        <f>SUM(H10:H15)</f>
        <v>7816000</v>
      </c>
    </row>
    <row r="10" spans="1:8" ht="28.5" customHeight="1">
      <c r="A10" s="250" t="s">
        <v>110</v>
      </c>
      <c r="B10" s="241">
        <v>2020000</v>
      </c>
      <c r="C10" s="356"/>
      <c r="D10" s="241">
        <f t="shared" ref="D10:D15" si="6">B10+C10</f>
        <v>2020000</v>
      </c>
      <c r="E10" s="242"/>
      <c r="F10" s="243"/>
      <c r="G10" s="324"/>
      <c r="H10" s="245">
        <f t="shared" ref="H10:H15" si="7">SUM(D10:G10)</f>
        <v>2020000</v>
      </c>
    </row>
    <row r="11" spans="1:8" ht="28.5" customHeight="1">
      <c r="A11" s="250" t="s">
        <v>111</v>
      </c>
      <c r="B11" s="241">
        <v>1053000</v>
      </c>
      <c r="C11" s="356"/>
      <c r="D11" s="241">
        <f t="shared" si="6"/>
        <v>1053000</v>
      </c>
      <c r="E11" s="242"/>
      <c r="F11" s="243"/>
      <c r="G11" s="324"/>
      <c r="H11" s="245">
        <f t="shared" si="7"/>
        <v>1053000</v>
      </c>
    </row>
    <row r="12" spans="1:8" ht="42" customHeight="1">
      <c r="A12" s="366" t="s">
        <v>132</v>
      </c>
      <c r="B12" s="241">
        <v>508000</v>
      </c>
      <c r="C12" s="356">
        <v>-200000</v>
      </c>
      <c r="D12" s="241">
        <f t="shared" si="6"/>
        <v>308000</v>
      </c>
      <c r="E12" s="242"/>
      <c r="F12" s="243"/>
      <c r="G12" s="324"/>
      <c r="H12" s="245">
        <f t="shared" si="7"/>
        <v>308000</v>
      </c>
    </row>
    <row r="13" spans="1:8" ht="28.5" customHeight="1">
      <c r="A13" s="250" t="s">
        <v>113</v>
      </c>
      <c r="B13" s="241">
        <v>1757000</v>
      </c>
      <c r="C13" s="356">
        <v>-59000</v>
      </c>
      <c r="D13" s="241">
        <f t="shared" si="6"/>
        <v>1698000</v>
      </c>
      <c r="E13" s="242"/>
      <c r="F13" s="243"/>
      <c r="G13" s="324"/>
      <c r="H13" s="245">
        <f t="shared" si="7"/>
        <v>1698000</v>
      </c>
    </row>
    <row r="14" spans="1:8" ht="28.5" customHeight="1">
      <c r="A14" s="250" t="s">
        <v>114</v>
      </c>
      <c r="B14" s="241">
        <v>997000</v>
      </c>
      <c r="C14" s="356"/>
      <c r="D14" s="241">
        <f t="shared" si="6"/>
        <v>997000</v>
      </c>
      <c r="E14" s="242"/>
      <c r="F14" s="243"/>
      <c r="G14" s="324"/>
      <c r="H14" s="245">
        <f t="shared" si="7"/>
        <v>997000</v>
      </c>
    </row>
    <row r="15" spans="1:8" ht="28.5" customHeight="1" thickBot="1">
      <c r="A15" s="250" t="s">
        <v>115</v>
      </c>
      <c r="B15" s="241">
        <v>1740000</v>
      </c>
      <c r="C15" s="356"/>
      <c r="D15" s="241">
        <f t="shared" si="6"/>
        <v>1740000</v>
      </c>
      <c r="E15" s="242"/>
      <c r="F15" s="243"/>
      <c r="G15" s="324"/>
      <c r="H15" s="245">
        <f t="shared" si="7"/>
        <v>1740000</v>
      </c>
    </row>
    <row r="16" spans="1:8" ht="44.25" customHeight="1" thickBot="1">
      <c r="A16" s="251" t="s">
        <v>116</v>
      </c>
      <c r="B16" s="229">
        <f t="shared" ref="B16:D16" si="8">SUM(B17:B18)</f>
        <v>8707500</v>
      </c>
      <c r="C16" s="354">
        <f t="shared" si="8"/>
        <v>75000</v>
      </c>
      <c r="D16" s="229">
        <f t="shared" si="8"/>
        <v>8782500</v>
      </c>
      <c r="E16" s="229">
        <f t="shared" ref="E16:H16" si="9">SUM(E17:E18)</f>
        <v>0</v>
      </c>
      <c r="F16" s="317">
        <f t="shared" si="9"/>
        <v>0</v>
      </c>
      <c r="G16" s="368">
        <f t="shared" si="9"/>
        <v>0</v>
      </c>
      <c r="H16" s="233">
        <f t="shared" si="9"/>
        <v>8782500</v>
      </c>
    </row>
    <row r="17" spans="1:8" ht="27.75" customHeight="1">
      <c r="A17" s="252" t="s">
        <v>117</v>
      </c>
      <c r="B17" s="241">
        <v>1724000</v>
      </c>
      <c r="C17" s="356"/>
      <c r="D17" s="241">
        <f t="shared" ref="D17:D18" si="10">B17+C17</f>
        <v>1724000</v>
      </c>
      <c r="E17" s="242"/>
      <c r="F17" s="243"/>
      <c r="G17" s="324"/>
      <c r="H17" s="245">
        <f>SUM(D17:G17)</f>
        <v>1724000</v>
      </c>
    </row>
    <row r="18" spans="1:8" ht="36.75" customHeight="1" thickBot="1">
      <c r="A18" s="253" t="s">
        <v>118</v>
      </c>
      <c r="B18" s="254">
        <v>6983500</v>
      </c>
      <c r="C18" s="358">
        <v>75000</v>
      </c>
      <c r="D18" s="292">
        <f t="shared" si="10"/>
        <v>7058500</v>
      </c>
      <c r="E18" s="255"/>
      <c r="F18" s="256"/>
      <c r="G18" s="328"/>
      <c r="H18" s="258">
        <f>SUM(D18:G18)</f>
        <v>7058500</v>
      </c>
    </row>
    <row r="19" spans="1:8" ht="36" customHeight="1" thickBot="1">
      <c r="A19" s="251" t="s">
        <v>119</v>
      </c>
      <c r="B19" s="229">
        <f t="shared" ref="B19:D19" si="11">SUM(B20:B24)</f>
        <v>3041000</v>
      </c>
      <c r="C19" s="354">
        <f t="shared" si="11"/>
        <v>240000</v>
      </c>
      <c r="D19" s="229">
        <f t="shared" si="11"/>
        <v>3281000</v>
      </c>
      <c r="E19" s="229">
        <f t="shared" ref="E19:H19" si="12">SUM(E20:E24)</f>
        <v>0</v>
      </c>
      <c r="F19" s="317">
        <f t="shared" si="12"/>
        <v>0</v>
      </c>
      <c r="G19" s="368">
        <f t="shared" si="12"/>
        <v>0</v>
      </c>
      <c r="H19" s="233">
        <f t="shared" si="12"/>
        <v>3281000</v>
      </c>
    </row>
    <row r="20" spans="1:8" ht="28.5" customHeight="1">
      <c r="A20" s="259" t="s">
        <v>120</v>
      </c>
      <c r="B20" s="235">
        <v>1684000</v>
      </c>
      <c r="C20" s="359">
        <v>70000</v>
      </c>
      <c r="D20" s="235">
        <f t="shared" ref="D20:D24" si="13">B20+C20</f>
        <v>1754000</v>
      </c>
      <c r="E20" s="260"/>
      <c r="F20" s="261"/>
      <c r="G20" s="330"/>
      <c r="H20" s="263">
        <f t="shared" ref="H20:H27" si="14">SUM(D20:G20)</f>
        <v>1754000</v>
      </c>
    </row>
    <row r="21" spans="1:8" s="265" customFormat="1" ht="28.5" customHeight="1">
      <c r="A21" s="264" t="s">
        <v>121</v>
      </c>
      <c r="B21" s="241">
        <v>567000</v>
      </c>
      <c r="C21" s="356">
        <v>60000</v>
      </c>
      <c r="D21" s="241">
        <f t="shared" si="13"/>
        <v>627000</v>
      </c>
      <c r="E21" s="242"/>
      <c r="F21" s="243"/>
      <c r="G21" s="324"/>
      <c r="H21" s="245">
        <f t="shared" si="14"/>
        <v>627000</v>
      </c>
    </row>
    <row r="22" spans="1:8" ht="28.5" customHeight="1">
      <c r="A22" s="264" t="s">
        <v>122</v>
      </c>
      <c r="B22" s="241">
        <v>221000</v>
      </c>
      <c r="C22" s="358"/>
      <c r="D22" s="292">
        <f t="shared" si="13"/>
        <v>221000</v>
      </c>
      <c r="E22" s="255"/>
      <c r="F22" s="256"/>
      <c r="G22" s="328"/>
      <c r="H22" s="258">
        <f t="shared" si="14"/>
        <v>221000</v>
      </c>
    </row>
    <row r="23" spans="1:8" s="266" customFormat="1" ht="28.5" customHeight="1">
      <c r="A23" s="264" t="s">
        <v>157</v>
      </c>
      <c r="B23" s="241">
        <v>0</v>
      </c>
      <c r="C23" s="358"/>
      <c r="D23" s="292">
        <f t="shared" si="13"/>
        <v>0</v>
      </c>
      <c r="E23" s="255"/>
      <c r="F23" s="256"/>
      <c r="G23" s="328"/>
      <c r="H23" s="258">
        <f t="shared" si="14"/>
        <v>0</v>
      </c>
    </row>
    <row r="24" spans="1:8" s="266" customFormat="1" ht="28.5" customHeight="1" thickBot="1">
      <c r="A24" s="264" t="s">
        <v>123</v>
      </c>
      <c r="B24" s="292">
        <v>569000</v>
      </c>
      <c r="C24" s="358">
        <v>110000</v>
      </c>
      <c r="D24" s="292">
        <f t="shared" si="13"/>
        <v>679000</v>
      </c>
      <c r="E24" s="255"/>
      <c r="F24" s="256"/>
      <c r="G24" s="328"/>
      <c r="H24" s="258">
        <f t="shared" si="14"/>
        <v>679000</v>
      </c>
    </row>
    <row r="25" spans="1:8" s="266" customFormat="1" ht="28.5" hidden="1" customHeight="1" thickBot="1">
      <c r="A25" s="251" t="s">
        <v>127</v>
      </c>
      <c r="B25" s="229"/>
      <c r="C25" s="367"/>
      <c r="D25" s="229">
        <f>B25+C25</f>
        <v>0</v>
      </c>
      <c r="E25" s="230"/>
      <c r="F25" s="231"/>
      <c r="G25" s="320"/>
      <c r="H25" s="233">
        <f t="shared" si="14"/>
        <v>0</v>
      </c>
    </row>
    <row r="26" spans="1:8" ht="34.5" customHeight="1">
      <c r="A26" s="267" t="s">
        <v>124</v>
      </c>
      <c r="B26" s="235">
        <v>1274000</v>
      </c>
      <c r="C26" s="359"/>
      <c r="D26" s="235">
        <f t="shared" ref="D26:D27" si="15">B26+C26</f>
        <v>1274000</v>
      </c>
      <c r="E26" s="260"/>
      <c r="F26" s="261"/>
      <c r="G26" s="330"/>
      <c r="H26" s="263">
        <f t="shared" si="14"/>
        <v>1274000</v>
      </c>
    </row>
    <row r="27" spans="1:8" s="273" customFormat="1" ht="27" customHeight="1" thickBot="1">
      <c r="A27" s="268" t="s">
        <v>125</v>
      </c>
      <c r="B27" s="254">
        <v>0</v>
      </c>
      <c r="C27" s="377"/>
      <c r="D27" s="254">
        <f t="shared" si="15"/>
        <v>0</v>
      </c>
      <c r="E27" s="269">
        <v>72000</v>
      </c>
      <c r="F27" s="270"/>
      <c r="G27" s="332"/>
      <c r="H27" s="272">
        <f t="shared" si="14"/>
        <v>72000</v>
      </c>
    </row>
    <row r="28" spans="1:8" s="278" customFormat="1" ht="47.25" customHeight="1" thickBot="1">
      <c r="A28" s="274" t="s">
        <v>126</v>
      </c>
      <c r="B28" s="275">
        <f>SUM(B29:B32)</f>
        <v>46307300</v>
      </c>
      <c r="C28" s="360">
        <f t="shared" ref="C28:D28" si="16">SUM(C29:C32)</f>
        <v>0</v>
      </c>
      <c r="D28" s="275">
        <f t="shared" si="16"/>
        <v>46307300</v>
      </c>
      <c r="E28" s="275">
        <f t="shared" ref="E28:G28" si="17">SUM(E29:E32)</f>
        <v>0</v>
      </c>
      <c r="F28" s="276">
        <f t="shared" si="17"/>
        <v>2254700</v>
      </c>
      <c r="G28" s="334">
        <f t="shared" si="17"/>
        <v>0</v>
      </c>
      <c r="H28" s="233">
        <f>SUM(H29:H32)</f>
        <v>48562000</v>
      </c>
    </row>
    <row r="29" spans="1:8" s="278" customFormat="1" ht="27.75" customHeight="1">
      <c r="A29" s="371" t="s">
        <v>3</v>
      </c>
      <c r="B29" s="260">
        <v>16502000</v>
      </c>
      <c r="C29" s="361"/>
      <c r="D29" s="260">
        <f t="shared" ref="D29:D32" si="18">B29+C29</f>
        <v>16502000</v>
      </c>
      <c r="E29" s="260"/>
      <c r="F29" s="261"/>
      <c r="G29" s="330"/>
      <c r="H29" s="263">
        <f>SUM(D29:G29)</f>
        <v>16502000</v>
      </c>
    </row>
    <row r="30" spans="1:8" s="281" customFormat="1" ht="27.75" customHeight="1">
      <c r="A30" s="372" t="s">
        <v>5</v>
      </c>
      <c r="B30" s="242">
        <v>23346000</v>
      </c>
      <c r="C30" s="356">
        <v>320676</v>
      </c>
      <c r="D30" s="242">
        <f t="shared" si="18"/>
        <v>23666676</v>
      </c>
      <c r="E30" s="242"/>
      <c r="F30" s="243">
        <v>2200000</v>
      </c>
      <c r="G30" s="324"/>
      <c r="H30" s="245">
        <f>SUM(D30:G30)</f>
        <v>25866676</v>
      </c>
    </row>
    <row r="31" spans="1:8" s="281" customFormat="1" ht="27.75" customHeight="1">
      <c r="A31" s="373" t="s">
        <v>6</v>
      </c>
      <c r="B31" s="255">
        <v>3186000</v>
      </c>
      <c r="C31" s="358">
        <v>-320676</v>
      </c>
      <c r="D31" s="255">
        <f t="shared" si="18"/>
        <v>2865324</v>
      </c>
      <c r="E31" s="255"/>
      <c r="F31" s="256"/>
      <c r="G31" s="328"/>
      <c r="H31" s="258">
        <f>SUM(D31:G31)</f>
        <v>2865324</v>
      </c>
    </row>
    <row r="32" spans="1:8" s="273" customFormat="1" ht="27.75" customHeight="1" thickBot="1">
      <c r="A32" s="374" t="s">
        <v>92</v>
      </c>
      <c r="B32" s="269">
        <v>3273300</v>
      </c>
      <c r="C32" s="362"/>
      <c r="D32" s="269">
        <f t="shared" si="18"/>
        <v>3273300</v>
      </c>
      <c r="E32" s="269"/>
      <c r="F32" s="282">
        <v>54700</v>
      </c>
      <c r="G32" s="336"/>
      <c r="H32" s="272">
        <f>SUM(D32:G32)</f>
        <v>3328000</v>
      </c>
    </row>
    <row r="33" spans="1:8" s="273" customFormat="1" ht="69" customHeight="1" thickBot="1">
      <c r="A33" s="375" t="s">
        <v>134</v>
      </c>
      <c r="B33" s="285">
        <f>B2+B16+B19+B26+B27+B28+B25</f>
        <v>86998300</v>
      </c>
      <c r="C33" s="363">
        <f t="shared" ref="C33:D33" si="19">C2+C16+C19+C26+C27+C28+C25</f>
        <v>0</v>
      </c>
      <c r="D33" s="285">
        <f t="shared" si="19"/>
        <v>86998300</v>
      </c>
      <c r="E33" s="285">
        <f t="shared" ref="E33" si="20">E2+E16+E19+E26+E27+E28+E25</f>
        <v>72000</v>
      </c>
      <c r="F33" s="286">
        <f>F2+F16+F19+F26+F27+F28+F25</f>
        <v>2389700</v>
      </c>
      <c r="G33" s="338">
        <f>G2+G16+G19+G26+G27+G28+G25</f>
        <v>2367000</v>
      </c>
      <c r="H33" s="288">
        <f>SUM(D33:G33)</f>
        <v>91827000</v>
      </c>
    </row>
    <row r="34" spans="1:8" ht="15.75">
      <c r="B34" s="289"/>
      <c r="C34" s="364"/>
      <c r="D34" s="289"/>
      <c r="E34" s="290"/>
      <c r="F34" s="289"/>
      <c r="G34" s="289"/>
      <c r="H34" s="289"/>
    </row>
    <row r="35" spans="1:8" ht="15.75">
      <c r="B35" s="289"/>
      <c r="C35" s="364"/>
      <c r="D35" s="289"/>
      <c r="E35" s="289"/>
      <c r="F35" s="289"/>
      <c r="G35" s="289"/>
      <c r="H35" s="289">
        <f>H2+H16+H19+H25+H26+H27+H28</f>
        <v>91827000</v>
      </c>
    </row>
    <row r="36" spans="1:8" ht="15.75">
      <c r="B36" s="289"/>
      <c r="C36" s="364"/>
      <c r="D36" s="289"/>
      <c r="E36" s="290"/>
      <c r="F36" s="289"/>
      <c r="G36" s="289"/>
      <c r="H36" s="289"/>
    </row>
    <row r="37" spans="1:8" ht="15.75">
      <c r="B37" s="289"/>
      <c r="C37" s="364"/>
      <c r="D37" s="289"/>
      <c r="E37" s="290"/>
      <c r="F37" s="289"/>
      <c r="G37" s="289"/>
      <c r="H37" s="289"/>
    </row>
    <row r="38" spans="1:8" ht="15.75">
      <c r="B38" s="289"/>
      <c r="C38" s="364"/>
      <c r="D38" s="289"/>
      <c r="E38" s="290"/>
      <c r="F38" s="289"/>
      <c r="G38" s="289"/>
      <c r="H38" s="289"/>
    </row>
    <row r="39" spans="1:8" ht="15.75">
      <c r="B39" s="289"/>
      <c r="C39" s="364"/>
      <c r="D39" s="289"/>
      <c r="E39" s="290"/>
      <c r="F39" s="289"/>
      <c r="G39" s="289"/>
      <c r="H39" s="289"/>
    </row>
    <row r="40" spans="1:8" ht="15.75">
      <c r="B40" s="289"/>
      <c r="C40" s="364"/>
      <c r="D40" s="289"/>
      <c r="E40" s="290"/>
      <c r="F40" s="289"/>
      <c r="G40" s="289"/>
      <c r="H40" s="289"/>
    </row>
    <row r="41" spans="1:8" ht="15.75">
      <c r="B41" s="289"/>
      <c r="C41" s="364"/>
      <c r="D41" s="289"/>
      <c r="E41" s="290"/>
      <c r="F41" s="289"/>
      <c r="G41" s="289"/>
      <c r="H41" s="289"/>
    </row>
    <row r="42" spans="1:8" ht="15.75">
      <c r="B42" s="289"/>
      <c r="C42" s="364"/>
      <c r="D42" s="289"/>
      <c r="E42" s="290"/>
      <c r="F42" s="289"/>
      <c r="G42" s="289"/>
      <c r="H42" s="289"/>
    </row>
    <row r="43" spans="1:8" ht="15.75">
      <c r="B43" s="289"/>
      <c r="C43" s="364"/>
      <c r="D43" s="289"/>
      <c r="E43" s="290"/>
      <c r="F43" s="289"/>
      <c r="G43" s="289"/>
      <c r="H43" s="289"/>
    </row>
    <row r="44" spans="1:8" ht="15.75">
      <c r="B44" s="289"/>
      <c r="C44" s="364"/>
      <c r="D44" s="289"/>
      <c r="E44" s="290"/>
      <c r="F44" s="289"/>
      <c r="G44" s="289"/>
      <c r="H44" s="289"/>
    </row>
    <row r="45" spans="1:8" ht="15.75">
      <c r="B45" s="289"/>
      <c r="C45" s="364"/>
      <c r="D45" s="289"/>
      <c r="E45" s="290"/>
      <c r="F45" s="289"/>
      <c r="G45" s="289"/>
      <c r="H45" s="289"/>
    </row>
    <row r="46" spans="1:8" ht="15.75">
      <c r="B46" s="289"/>
      <c r="C46" s="364"/>
      <c r="D46" s="289"/>
      <c r="E46" s="290"/>
      <c r="F46" s="289"/>
      <c r="G46" s="289"/>
      <c r="H46" s="289"/>
    </row>
    <row r="47" spans="1:8" ht="15.75">
      <c r="B47" s="289"/>
      <c r="C47" s="364"/>
      <c r="D47" s="289"/>
      <c r="E47" s="290"/>
      <c r="F47" s="289"/>
      <c r="G47" s="289"/>
      <c r="H47" s="289"/>
    </row>
    <row r="48" spans="1:8" ht="15.75">
      <c r="B48" s="289"/>
      <c r="C48" s="364"/>
      <c r="D48" s="289"/>
      <c r="E48" s="290"/>
      <c r="F48" s="289"/>
      <c r="G48" s="289"/>
      <c r="H48" s="289"/>
    </row>
    <row r="49" spans="2:8" ht="15.75">
      <c r="B49" s="289"/>
      <c r="C49" s="364"/>
      <c r="D49" s="289"/>
      <c r="E49" s="290"/>
      <c r="F49" s="289"/>
      <c r="G49" s="289"/>
      <c r="H49" s="289"/>
    </row>
    <row r="50" spans="2:8" ht="15.75">
      <c r="B50" s="289"/>
      <c r="C50" s="364"/>
      <c r="D50" s="289"/>
      <c r="E50" s="290"/>
      <c r="F50" s="289"/>
      <c r="G50" s="289"/>
      <c r="H50" s="289"/>
    </row>
    <row r="51" spans="2:8" ht="15.75">
      <c r="B51" s="289"/>
      <c r="C51" s="364"/>
      <c r="D51" s="289"/>
      <c r="E51" s="290"/>
      <c r="F51" s="289"/>
      <c r="G51" s="289"/>
      <c r="H51" s="289"/>
    </row>
    <row r="52" spans="2:8" ht="15.75">
      <c r="B52" s="289"/>
      <c r="C52" s="364"/>
      <c r="D52" s="289"/>
      <c r="E52" s="290"/>
      <c r="F52" s="289"/>
      <c r="G52" s="289"/>
      <c r="H52" s="289"/>
    </row>
    <row r="53" spans="2:8" ht="15.75">
      <c r="B53" s="289"/>
      <c r="C53" s="364"/>
      <c r="D53" s="289"/>
      <c r="E53" s="290"/>
      <c r="F53" s="289"/>
      <c r="G53" s="289"/>
      <c r="H53" s="289"/>
    </row>
    <row r="54" spans="2:8" ht="15.75">
      <c r="B54" s="289"/>
      <c r="C54" s="364"/>
      <c r="D54" s="289"/>
      <c r="E54" s="290"/>
      <c r="F54" s="289"/>
      <c r="G54" s="289"/>
      <c r="H54" s="289"/>
    </row>
    <row r="55" spans="2:8" ht="15.75">
      <c r="B55" s="289"/>
      <c r="C55" s="364"/>
      <c r="D55" s="289"/>
      <c r="E55" s="290"/>
      <c r="F55" s="289"/>
      <c r="G55" s="289"/>
      <c r="H55" s="289"/>
    </row>
    <row r="56" spans="2:8" ht="15.75">
      <c r="B56" s="289"/>
      <c r="C56" s="364"/>
      <c r="D56" s="289"/>
      <c r="E56" s="290"/>
      <c r="F56" s="289"/>
      <c r="G56" s="289"/>
      <c r="H56" s="289"/>
    </row>
    <row r="57" spans="2:8" ht="15.75">
      <c r="B57" s="289"/>
      <c r="C57" s="364"/>
      <c r="D57" s="289"/>
      <c r="E57" s="290"/>
      <c r="F57" s="289"/>
      <c r="G57" s="289"/>
      <c r="H57" s="289"/>
    </row>
    <row r="58" spans="2:8" ht="15.75">
      <c r="B58" s="289"/>
      <c r="C58" s="364"/>
      <c r="D58" s="289"/>
      <c r="E58" s="290"/>
      <c r="F58" s="289"/>
      <c r="G58" s="289"/>
      <c r="H58" s="289"/>
    </row>
    <row r="59" spans="2:8" ht="15.75">
      <c r="B59" s="289"/>
      <c r="C59" s="364"/>
      <c r="D59" s="289"/>
      <c r="E59" s="290"/>
      <c r="F59" s="289"/>
      <c r="G59" s="289"/>
      <c r="H59" s="289"/>
    </row>
    <row r="60" spans="2:8" ht="15.75">
      <c r="B60" s="289"/>
      <c r="C60" s="364"/>
      <c r="D60" s="289"/>
      <c r="E60" s="290"/>
      <c r="F60" s="289"/>
      <c r="G60" s="289"/>
      <c r="H60" s="289"/>
    </row>
    <row r="61" spans="2:8" ht="15.75">
      <c r="B61" s="289"/>
      <c r="C61" s="364"/>
      <c r="D61" s="289"/>
      <c r="E61" s="290"/>
      <c r="F61" s="289"/>
      <c r="G61" s="289"/>
      <c r="H61" s="289"/>
    </row>
    <row r="62" spans="2:8" ht="15.75">
      <c r="B62" s="289"/>
      <c r="C62" s="364"/>
      <c r="D62" s="289"/>
      <c r="E62" s="290"/>
      <c r="F62" s="289"/>
      <c r="G62" s="289"/>
      <c r="H62" s="289"/>
    </row>
    <row r="63" spans="2:8" ht="15.75">
      <c r="B63" s="289"/>
      <c r="C63" s="364"/>
      <c r="D63" s="289"/>
      <c r="E63" s="290"/>
      <c r="F63" s="289"/>
      <c r="G63" s="289"/>
      <c r="H63" s="289"/>
    </row>
    <row r="64" spans="2:8" ht="15.75">
      <c r="B64" s="289"/>
      <c r="C64" s="364"/>
      <c r="D64" s="289"/>
      <c r="E64" s="290"/>
      <c r="F64" s="289"/>
      <c r="G64" s="289"/>
      <c r="H64" s="289"/>
    </row>
    <row r="65" spans="2:8" ht="15.75">
      <c r="B65" s="289"/>
      <c r="C65" s="364"/>
      <c r="D65" s="289"/>
      <c r="E65" s="290"/>
      <c r="F65" s="289"/>
      <c r="G65" s="289"/>
      <c r="H65" s="289"/>
    </row>
    <row r="66" spans="2:8" ht="15.75">
      <c r="B66" s="289"/>
      <c r="C66" s="364"/>
      <c r="D66" s="289"/>
      <c r="E66" s="290"/>
      <c r="F66" s="289"/>
      <c r="G66" s="289"/>
      <c r="H66" s="289"/>
    </row>
    <row r="67" spans="2:8" ht="15.75">
      <c r="B67" s="289"/>
      <c r="C67" s="364"/>
      <c r="D67" s="289"/>
      <c r="E67" s="290"/>
      <c r="F67" s="289"/>
      <c r="G67" s="289"/>
      <c r="H67" s="289"/>
    </row>
    <row r="68" spans="2:8" ht="15.75">
      <c r="B68" s="289"/>
      <c r="C68" s="364"/>
      <c r="D68" s="289"/>
      <c r="E68" s="290"/>
      <c r="F68" s="289"/>
      <c r="G68" s="289"/>
      <c r="H68" s="289"/>
    </row>
    <row r="69" spans="2:8" ht="15.75">
      <c r="B69" s="289"/>
      <c r="C69" s="364"/>
      <c r="D69" s="289"/>
      <c r="E69" s="290"/>
      <c r="F69" s="289"/>
      <c r="G69" s="289"/>
      <c r="H69" s="289"/>
    </row>
    <row r="70" spans="2:8" ht="15.75">
      <c r="B70" s="289"/>
      <c r="C70" s="364"/>
      <c r="D70" s="289"/>
      <c r="E70" s="290"/>
      <c r="F70" s="289"/>
      <c r="G70" s="289"/>
      <c r="H70" s="289"/>
    </row>
    <row r="71" spans="2:8" ht="15.75">
      <c r="B71" s="289"/>
      <c r="C71" s="364"/>
      <c r="D71" s="289"/>
      <c r="E71" s="290"/>
      <c r="F71" s="289"/>
      <c r="G71" s="289"/>
      <c r="H71" s="289"/>
    </row>
    <row r="72" spans="2:8" ht="15.75">
      <c r="B72" s="289"/>
      <c r="C72" s="364"/>
      <c r="D72" s="289"/>
      <c r="E72" s="290"/>
      <c r="F72" s="289"/>
      <c r="G72" s="289"/>
      <c r="H72" s="289"/>
    </row>
    <row r="73" spans="2:8" ht="15.75">
      <c r="B73" s="289"/>
      <c r="C73" s="364"/>
      <c r="D73" s="289"/>
      <c r="E73" s="290"/>
      <c r="F73" s="289"/>
      <c r="G73" s="289"/>
      <c r="H73" s="289"/>
    </row>
    <row r="74" spans="2:8" ht="15.75">
      <c r="B74" s="289"/>
      <c r="C74" s="364"/>
      <c r="D74" s="289"/>
      <c r="E74" s="290"/>
      <c r="F74" s="289"/>
      <c r="G74" s="289"/>
      <c r="H74" s="289"/>
    </row>
    <row r="75" spans="2:8" ht="15.75">
      <c r="B75" s="289"/>
      <c r="C75" s="364"/>
      <c r="D75" s="289"/>
      <c r="E75" s="290"/>
      <c r="F75" s="289"/>
      <c r="G75" s="289"/>
      <c r="H75" s="289"/>
    </row>
    <row r="76" spans="2:8" ht="15.75">
      <c r="B76" s="289"/>
      <c r="C76" s="364"/>
      <c r="D76" s="289"/>
      <c r="E76" s="290"/>
      <c r="F76" s="289"/>
      <c r="G76" s="289"/>
      <c r="H76" s="289"/>
    </row>
    <row r="77" spans="2:8" ht="15.75">
      <c r="B77" s="289"/>
      <c r="C77" s="364"/>
      <c r="D77" s="289"/>
      <c r="E77" s="290"/>
      <c r="F77" s="289"/>
      <c r="G77" s="289"/>
      <c r="H77" s="289"/>
    </row>
    <row r="78" spans="2:8" ht="15.75">
      <c r="B78" s="289"/>
      <c r="C78" s="364"/>
      <c r="D78" s="289"/>
      <c r="E78" s="290"/>
      <c r="F78" s="289"/>
      <c r="G78" s="289"/>
      <c r="H78" s="289"/>
    </row>
    <row r="79" spans="2:8" ht="15.75">
      <c r="B79" s="289"/>
      <c r="C79" s="364"/>
      <c r="D79" s="289"/>
      <c r="E79" s="290"/>
      <c r="F79" s="289"/>
      <c r="G79" s="289"/>
      <c r="H79" s="289"/>
    </row>
    <row r="80" spans="2:8" ht="15.75">
      <c r="B80" s="289"/>
      <c r="C80" s="364"/>
      <c r="D80" s="289"/>
      <c r="E80" s="290"/>
      <c r="F80" s="289"/>
      <c r="G80" s="289"/>
      <c r="H80" s="289"/>
    </row>
    <row r="81" spans="2:8" ht="15.75">
      <c r="B81" s="289"/>
      <c r="C81" s="364"/>
      <c r="D81" s="289"/>
      <c r="E81" s="290"/>
      <c r="F81" s="289"/>
      <c r="G81" s="289"/>
      <c r="H81" s="289"/>
    </row>
    <row r="82" spans="2:8" ht="15.75">
      <c r="B82" s="289"/>
      <c r="C82" s="364"/>
      <c r="D82" s="289"/>
      <c r="E82" s="290"/>
      <c r="F82" s="289"/>
      <c r="G82" s="289"/>
      <c r="H82" s="289"/>
    </row>
    <row r="83" spans="2:8" ht="15.75">
      <c r="B83" s="289"/>
      <c r="C83" s="364"/>
      <c r="D83" s="289"/>
      <c r="E83" s="290"/>
      <c r="F83" s="289"/>
      <c r="G83" s="289"/>
      <c r="H83" s="289"/>
    </row>
    <row r="84" spans="2:8" ht="15.75">
      <c r="B84" s="289"/>
      <c r="C84" s="364"/>
      <c r="D84" s="289"/>
      <c r="E84" s="290"/>
      <c r="F84" s="289"/>
      <c r="G84" s="289"/>
      <c r="H84" s="289"/>
    </row>
    <row r="85" spans="2:8" ht="15.75">
      <c r="B85" s="289"/>
      <c r="C85" s="364"/>
      <c r="D85" s="289"/>
      <c r="E85" s="290"/>
      <c r="F85" s="289"/>
      <c r="G85" s="289"/>
      <c r="H85" s="289"/>
    </row>
    <row r="86" spans="2:8" ht="15.75">
      <c r="B86" s="289"/>
      <c r="C86" s="364"/>
      <c r="D86" s="289"/>
      <c r="E86" s="290"/>
      <c r="F86" s="289"/>
      <c r="G86" s="289"/>
      <c r="H86" s="289"/>
    </row>
    <row r="87" spans="2:8" ht="15.75">
      <c r="B87" s="289"/>
      <c r="C87" s="364"/>
      <c r="D87" s="289"/>
      <c r="E87" s="290"/>
      <c r="F87" s="289"/>
      <c r="G87" s="289"/>
      <c r="H87" s="289"/>
    </row>
    <row r="88" spans="2:8" ht="15.75">
      <c r="B88" s="289"/>
      <c r="C88" s="364"/>
      <c r="D88" s="289"/>
      <c r="E88" s="290"/>
      <c r="F88" s="289"/>
      <c r="G88" s="289"/>
      <c r="H88" s="289"/>
    </row>
    <row r="89" spans="2:8" ht="15.75">
      <c r="B89" s="289"/>
      <c r="C89" s="364"/>
      <c r="D89" s="289"/>
      <c r="E89" s="290"/>
      <c r="F89" s="289"/>
      <c r="G89" s="289"/>
      <c r="H89" s="289"/>
    </row>
    <row r="90" spans="2:8" ht="15.75">
      <c r="B90" s="289"/>
      <c r="C90" s="364"/>
      <c r="D90" s="289"/>
      <c r="E90" s="290"/>
      <c r="F90" s="289"/>
      <c r="G90" s="289"/>
      <c r="H90" s="289"/>
    </row>
    <row r="91" spans="2:8" ht="15.75">
      <c r="B91" s="289"/>
      <c r="C91" s="364"/>
      <c r="D91" s="289"/>
      <c r="E91" s="290"/>
      <c r="F91" s="289"/>
      <c r="G91" s="289"/>
      <c r="H91" s="289"/>
    </row>
    <row r="92" spans="2:8" ht="15.75">
      <c r="B92" s="289"/>
      <c r="C92" s="364"/>
      <c r="D92" s="289"/>
      <c r="E92" s="290"/>
      <c r="F92" s="289"/>
      <c r="G92" s="289"/>
      <c r="H92" s="289"/>
    </row>
    <row r="93" spans="2:8" ht="15.75">
      <c r="B93" s="289"/>
      <c r="C93" s="364"/>
      <c r="D93" s="289"/>
      <c r="E93" s="290"/>
      <c r="F93" s="289"/>
      <c r="G93" s="289"/>
      <c r="H93" s="289"/>
    </row>
    <row r="94" spans="2:8" ht="15.75">
      <c r="B94" s="289"/>
      <c r="C94" s="364"/>
      <c r="D94" s="289"/>
      <c r="E94" s="290"/>
      <c r="F94" s="289"/>
      <c r="G94" s="289"/>
      <c r="H94" s="289"/>
    </row>
    <row r="95" spans="2:8" ht="15.75">
      <c r="B95" s="289"/>
      <c r="C95" s="364"/>
      <c r="D95" s="289"/>
      <c r="E95" s="290"/>
      <c r="F95" s="289"/>
      <c r="G95" s="289"/>
      <c r="H95" s="289"/>
    </row>
    <row r="96" spans="2:8" ht="15.75">
      <c r="B96" s="289"/>
      <c r="C96" s="364"/>
      <c r="D96" s="289"/>
      <c r="E96" s="290"/>
      <c r="F96" s="289"/>
      <c r="G96" s="289"/>
      <c r="H96" s="289"/>
    </row>
    <row r="97" spans="2:8" ht="15.75">
      <c r="B97" s="289"/>
      <c r="C97" s="364"/>
      <c r="D97" s="289"/>
      <c r="E97" s="290"/>
      <c r="F97" s="289"/>
      <c r="G97" s="289"/>
      <c r="H97" s="289"/>
    </row>
    <row r="98" spans="2:8" ht="15.75">
      <c r="B98" s="289"/>
      <c r="C98" s="364"/>
      <c r="D98" s="289"/>
      <c r="E98" s="290"/>
      <c r="F98" s="289"/>
      <c r="G98" s="289"/>
      <c r="H98" s="289"/>
    </row>
    <row r="99" spans="2:8" ht="15.75">
      <c r="B99" s="289"/>
      <c r="C99" s="364"/>
      <c r="D99" s="289"/>
      <c r="E99" s="290"/>
      <c r="F99" s="289"/>
      <c r="G99" s="289"/>
      <c r="H99" s="289"/>
    </row>
    <row r="100" spans="2:8" ht="15.75">
      <c r="B100" s="289"/>
      <c r="C100" s="364"/>
      <c r="D100" s="289"/>
      <c r="E100" s="290"/>
      <c r="F100" s="289"/>
      <c r="G100" s="289"/>
      <c r="H100" s="289"/>
    </row>
    <row r="101" spans="2:8" ht="15.75">
      <c r="B101" s="289"/>
      <c r="C101" s="364"/>
      <c r="D101" s="289"/>
      <c r="E101" s="290"/>
      <c r="F101" s="289"/>
      <c r="G101" s="289"/>
      <c r="H101" s="289"/>
    </row>
    <row r="102" spans="2:8" ht="15.75">
      <c r="B102" s="289"/>
      <c r="C102" s="364"/>
      <c r="D102" s="289"/>
      <c r="E102" s="290"/>
      <c r="F102" s="289"/>
      <c r="G102" s="289"/>
      <c r="H102" s="289"/>
    </row>
    <row r="103" spans="2:8" ht="15.75">
      <c r="B103" s="289"/>
      <c r="C103" s="364"/>
      <c r="D103" s="289"/>
      <c r="E103" s="290"/>
      <c r="F103" s="289"/>
      <c r="G103" s="289"/>
      <c r="H103" s="289"/>
    </row>
    <row r="104" spans="2:8" ht="15.75">
      <c r="B104" s="289"/>
      <c r="C104" s="364"/>
      <c r="D104" s="289"/>
      <c r="E104" s="290"/>
      <c r="F104" s="289"/>
      <c r="G104" s="289"/>
      <c r="H104" s="289"/>
    </row>
    <row r="105" spans="2:8" ht="15.75">
      <c r="B105" s="289"/>
      <c r="C105" s="364"/>
      <c r="D105" s="289"/>
      <c r="E105" s="290"/>
      <c r="F105" s="289"/>
      <c r="G105" s="289"/>
      <c r="H105" s="289"/>
    </row>
    <row r="106" spans="2:8" ht="15.75">
      <c r="B106" s="289"/>
      <c r="C106" s="364"/>
      <c r="D106" s="289"/>
      <c r="E106" s="290"/>
      <c r="F106" s="289"/>
      <c r="G106" s="289"/>
      <c r="H106" s="289"/>
    </row>
    <row r="107" spans="2:8" ht="15.75">
      <c r="B107" s="289"/>
      <c r="C107" s="364"/>
      <c r="D107" s="289"/>
      <c r="E107" s="290"/>
      <c r="F107" s="289"/>
      <c r="G107" s="289"/>
      <c r="H107" s="289"/>
    </row>
    <row r="108" spans="2:8" ht="15.75">
      <c r="B108" s="289"/>
      <c r="C108" s="364"/>
      <c r="D108" s="289"/>
      <c r="E108" s="290"/>
      <c r="F108" s="289"/>
      <c r="G108" s="289"/>
      <c r="H108" s="289"/>
    </row>
    <row r="109" spans="2:8" ht="15.75">
      <c r="B109" s="289"/>
      <c r="C109" s="364"/>
      <c r="D109" s="289"/>
      <c r="E109" s="290"/>
      <c r="F109" s="289"/>
      <c r="G109" s="289"/>
      <c r="H109" s="289"/>
    </row>
    <row r="110" spans="2:8" ht="15.75">
      <c r="B110" s="289"/>
      <c r="C110" s="364"/>
      <c r="D110" s="289"/>
      <c r="E110" s="290"/>
      <c r="F110" s="289"/>
      <c r="G110" s="289"/>
      <c r="H110" s="289"/>
    </row>
    <row r="111" spans="2:8" ht="15.75">
      <c r="B111" s="289"/>
      <c r="C111" s="364"/>
      <c r="D111" s="289"/>
      <c r="E111" s="290"/>
      <c r="F111" s="289"/>
      <c r="G111" s="289"/>
      <c r="H111" s="289"/>
    </row>
    <row r="112" spans="2:8" ht="15.75">
      <c r="B112" s="289"/>
      <c r="C112" s="364"/>
      <c r="D112" s="289"/>
      <c r="E112" s="290"/>
      <c r="F112" s="289"/>
      <c r="G112" s="289"/>
      <c r="H112" s="289"/>
    </row>
    <row r="113" spans="2:8" ht="15.75">
      <c r="B113" s="289"/>
      <c r="C113" s="364"/>
      <c r="D113" s="289"/>
      <c r="E113" s="290"/>
      <c r="F113" s="289"/>
      <c r="G113" s="289"/>
      <c r="H113" s="289"/>
    </row>
    <row r="114" spans="2:8" ht="15.75">
      <c r="B114" s="289"/>
      <c r="C114" s="364"/>
      <c r="D114" s="289"/>
      <c r="E114" s="290"/>
      <c r="F114" s="289"/>
      <c r="G114" s="289"/>
      <c r="H114" s="289"/>
    </row>
    <row r="115" spans="2:8" ht="15.75">
      <c r="B115" s="289"/>
      <c r="C115" s="364"/>
      <c r="D115" s="289"/>
      <c r="E115" s="290"/>
      <c r="F115" s="289"/>
      <c r="G115" s="289"/>
      <c r="H115" s="289"/>
    </row>
    <row r="116" spans="2:8" ht="15.75">
      <c r="B116" s="289"/>
      <c r="C116" s="364"/>
      <c r="D116" s="289"/>
      <c r="E116" s="290"/>
      <c r="F116" s="289"/>
      <c r="G116" s="289"/>
      <c r="H116" s="289"/>
    </row>
    <row r="117" spans="2:8" ht="15.75">
      <c r="B117" s="289"/>
      <c r="C117" s="364"/>
      <c r="D117" s="289"/>
      <c r="E117" s="290"/>
      <c r="F117" s="289"/>
      <c r="G117" s="289"/>
      <c r="H117" s="289"/>
    </row>
    <row r="118" spans="2:8" ht="15.75">
      <c r="B118" s="289"/>
      <c r="C118" s="364"/>
      <c r="D118" s="289"/>
      <c r="E118" s="290"/>
      <c r="F118" s="289"/>
      <c r="G118" s="289"/>
      <c r="H118" s="289"/>
    </row>
    <row r="119" spans="2:8" ht="15.75">
      <c r="B119" s="289"/>
      <c r="C119" s="364"/>
      <c r="D119" s="289"/>
      <c r="E119" s="290"/>
      <c r="F119" s="289"/>
      <c r="G119" s="289"/>
      <c r="H119" s="289"/>
    </row>
    <row r="120" spans="2:8" ht="15.75">
      <c r="B120" s="289"/>
      <c r="C120" s="364"/>
      <c r="D120" s="289"/>
      <c r="E120" s="290"/>
      <c r="F120" s="289"/>
      <c r="G120" s="289"/>
      <c r="H120" s="289"/>
    </row>
    <row r="121" spans="2:8" ht="15.75">
      <c r="B121" s="289"/>
      <c r="C121" s="364"/>
      <c r="D121" s="289"/>
      <c r="E121" s="290"/>
      <c r="F121" s="289"/>
      <c r="G121" s="289"/>
      <c r="H121" s="289"/>
    </row>
    <row r="122" spans="2:8" ht="15.75">
      <c r="B122" s="289"/>
      <c r="C122" s="364"/>
      <c r="D122" s="289"/>
      <c r="E122" s="290"/>
      <c r="F122" s="289"/>
      <c r="G122" s="289"/>
      <c r="H122" s="289"/>
    </row>
    <row r="123" spans="2:8" ht="15.75">
      <c r="B123" s="289"/>
      <c r="C123" s="364"/>
      <c r="D123" s="289"/>
      <c r="E123" s="290"/>
      <c r="F123" s="289"/>
      <c r="G123" s="289"/>
      <c r="H123" s="289"/>
    </row>
    <row r="124" spans="2:8" ht="15.75">
      <c r="B124" s="289"/>
      <c r="C124" s="364"/>
      <c r="D124" s="289"/>
      <c r="E124" s="290"/>
      <c r="F124" s="289"/>
      <c r="G124" s="289"/>
      <c r="H124" s="289"/>
    </row>
    <row r="125" spans="2:8" ht="15.75">
      <c r="B125" s="289"/>
      <c r="C125" s="364"/>
      <c r="D125" s="289"/>
      <c r="E125" s="290"/>
      <c r="F125" s="289"/>
      <c r="G125" s="289"/>
      <c r="H125" s="289"/>
    </row>
    <row r="126" spans="2:8" ht="15.75">
      <c r="B126" s="289"/>
      <c r="C126" s="364"/>
      <c r="D126" s="289"/>
      <c r="E126" s="290"/>
      <c r="F126" s="289"/>
      <c r="G126" s="289"/>
      <c r="H126" s="289"/>
    </row>
    <row r="127" spans="2:8" ht="15.75">
      <c r="B127" s="289"/>
      <c r="C127" s="364"/>
      <c r="D127" s="289"/>
      <c r="E127" s="290"/>
      <c r="F127" s="289"/>
      <c r="G127" s="289"/>
      <c r="H127" s="289"/>
    </row>
    <row r="128" spans="2:8" ht="15.75">
      <c r="B128" s="289"/>
      <c r="C128" s="364"/>
      <c r="D128" s="289"/>
      <c r="E128" s="290"/>
      <c r="F128" s="289"/>
      <c r="G128" s="289"/>
      <c r="H128" s="289"/>
    </row>
    <row r="129" spans="2:8" ht="15.75">
      <c r="B129" s="289"/>
      <c r="C129" s="364"/>
      <c r="D129" s="289"/>
      <c r="E129" s="290"/>
      <c r="F129" s="289"/>
      <c r="G129" s="289"/>
      <c r="H129" s="289"/>
    </row>
    <row r="130" spans="2:8" ht="15.75">
      <c r="B130" s="289"/>
      <c r="C130" s="364"/>
      <c r="D130" s="289"/>
      <c r="E130" s="290"/>
      <c r="F130" s="289"/>
      <c r="G130" s="289"/>
      <c r="H130" s="289"/>
    </row>
    <row r="131" spans="2:8" ht="15.75">
      <c r="B131" s="289"/>
      <c r="C131" s="364"/>
      <c r="D131" s="289"/>
      <c r="E131" s="290"/>
      <c r="F131" s="289"/>
      <c r="G131" s="289"/>
      <c r="H131" s="289"/>
    </row>
    <row r="132" spans="2:8" ht="15.75">
      <c r="B132" s="289"/>
      <c r="C132" s="364"/>
      <c r="D132" s="289"/>
      <c r="E132" s="290"/>
      <c r="F132" s="289"/>
      <c r="G132" s="289"/>
      <c r="H132" s="289"/>
    </row>
    <row r="133" spans="2:8" ht="15.75">
      <c r="B133" s="289"/>
      <c r="C133" s="364"/>
      <c r="D133" s="289"/>
      <c r="E133" s="290"/>
      <c r="F133" s="289"/>
      <c r="G133" s="289"/>
      <c r="H133" s="289"/>
    </row>
    <row r="134" spans="2:8" ht="15.75">
      <c r="B134" s="289"/>
      <c r="C134" s="364"/>
      <c r="D134" s="289"/>
      <c r="E134" s="290"/>
      <c r="F134" s="289"/>
      <c r="G134" s="289"/>
      <c r="H134" s="289"/>
    </row>
    <row r="135" spans="2:8" ht="15.75">
      <c r="B135" s="289"/>
      <c r="C135" s="364"/>
      <c r="D135" s="289"/>
      <c r="E135" s="290"/>
      <c r="F135" s="289"/>
      <c r="G135" s="289"/>
      <c r="H135" s="289"/>
    </row>
    <row r="136" spans="2:8" ht="15.75">
      <c r="B136" s="289"/>
      <c r="C136" s="364"/>
      <c r="D136" s="289"/>
      <c r="E136" s="290"/>
      <c r="F136" s="289"/>
      <c r="G136" s="289"/>
      <c r="H136" s="289"/>
    </row>
    <row r="137" spans="2:8" ht="15.75">
      <c r="B137" s="289"/>
      <c r="C137" s="364"/>
      <c r="D137" s="289"/>
      <c r="E137" s="290"/>
      <c r="F137" s="289"/>
      <c r="G137" s="289"/>
      <c r="H137" s="289"/>
    </row>
    <row r="138" spans="2:8" ht="15.75">
      <c r="B138" s="289"/>
      <c r="C138" s="364"/>
      <c r="D138" s="289"/>
      <c r="E138" s="290"/>
      <c r="F138" s="289"/>
      <c r="G138" s="289"/>
      <c r="H138" s="289"/>
    </row>
    <row r="139" spans="2:8" ht="15.75">
      <c r="B139" s="289"/>
      <c r="C139" s="364"/>
      <c r="D139" s="289"/>
      <c r="E139" s="290"/>
      <c r="F139" s="289"/>
      <c r="G139" s="289"/>
      <c r="H139" s="289"/>
    </row>
    <row r="140" spans="2:8" ht="15.75">
      <c r="B140" s="289"/>
      <c r="C140" s="364"/>
      <c r="D140" s="289"/>
      <c r="E140" s="290"/>
      <c r="F140" s="289"/>
      <c r="G140" s="289"/>
      <c r="H140" s="289"/>
    </row>
    <row r="141" spans="2:8" ht="15.75">
      <c r="B141" s="289"/>
      <c r="C141" s="364"/>
      <c r="D141" s="289"/>
      <c r="E141" s="290"/>
      <c r="F141" s="289"/>
      <c r="G141" s="289"/>
      <c r="H141" s="289"/>
    </row>
    <row r="142" spans="2:8" ht="15.75">
      <c r="B142" s="289"/>
      <c r="C142" s="364"/>
      <c r="D142" s="289"/>
      <c r="E142" s="290"/>
      <c r="F142" s="289"/>
      <c r="G142" s="289"/>
      <c r="H142" s="289"/>
    </row>
    <row r="143" spans="2:8" ht="15.75">
      <c r="B143" s="289"/>
      <c r="C143" s="364"/>
      <c r="D143" s="289"/>
      <c r="E143" s="290"/>
      <c r="F143" s="289"/>
      <c r="G143" s="289"/>
      <c r="H143" s="289"/>
    </row>
    <row r="144" spans="2:8" ht="15.75">
      <c r="B144" s="289"/>
      <c r="C144" s="364"/>
      <c r="D144" s="289"/>
      <c r="E144" s="290"/>
      <c r="F144" s="289"/>
      <c r="G144" s="289"/>
      <c r="H144" s="289"/>
    </row>
    <row r="145" spans="2:8" ht="15.75">
      <c r="B145" s="289"/>
      <c r="C145" s="364"/>
      <c r="D145" s="289"/>
      <c r="E145" s="290"/>
      <c r="F145" s="289"/>
      <c r="G145" s="289"/>
      <c r="H145" s="289"/>
    </row>
    <row r="146" spans="2:8" ht="15.75">
      <c r="B146" s="289"/>
      <c r="C146" s="364"/>
      <c r="D146" s="289"/>
      <c r="E146" s="290"/>
      <c r="F146" s="289"/>
      <c r="G146" s="289"/>
      <c r="H146" s="289"/>
    </row>
    <row r="147" spans="2:8" ht="15.75">
      <c r="B147" s="289"/>
      <c r="C147" s="364"/>
      <c r="D147" s="289"/>
      <c r="E147" s="290"/>
      <c r="F147" s="289"/>
      <c r="G147" s="289"/>
      <c r="H147" s="289"/>
    </row>
    <row r="148" spans="2:8" ht="15.75">
      <c r="B148" s="289"/>
      <c r="C148" s="364"/>
      <c r="D148" s="289"/>
      <c r="E148" s="290"/>
      <c r="F148" s="289"/>
      <c r="G148" s="289"/>
      <c r="H148" s="289"/>
    </row>
    <row r="149" spans="2:8" ht="15.75">
      <c r="B149" s="289"/>
      <c r="C149" s="364"/>
      <c r="D149" s="289"/>
      <c r="E149" s="290"/>
      <c r="F149" s="289"/>
      <c r="G149" s="289"/>
      <c r="H149" s="289"/>
    </row>
    <row r="150" spans="2:8" ht="15.75">
      <c r="B150" s="289"/>
      <c r="C150" s="364"/>
      <c r="D150" s="289"/>
      <c r="E150" s="290"/>
      <c r="F150" s="289"/>
      <c r="G150" s="289"/>
      <c r="H150" s="289"/>
    </row>
    <row r="151" spans="2:8" ht="15.75">
      <c r="B151" s="289"/>
      <c r="C151" s="364"/>
      <c r="D151" s="289"/>
      <c r="E151" s="290"/>
      <c r="F151" s="289"/>
      <c r="G151" s="289"/>
      <c r="H151" s="289"/>
    </row>
    <row r="152" spans="2:8" ht="15.75">
      <c r="B152" s="289"/>
      <c r="C152" s="364"/>
      <c r="D152" s="289"/>
      <c r="E152" s="290"/>
      <c r="F152" s="289"/>
      <c r="G152" s="289"/>
      <c r="H152" s="289"/>
    </row>
    <row r="153" spans="2:8" ht="15.75">
      <c r="B153" s="289"/>
      <c r="C153" s="364"/>
      <c r="D153" s="289"/>
      <c r="E153" s="290"/>
      <c r="F153" s="289"/>
      <c r="G153" s="289"/>
      <c r="H153" s="289"/>
    </row>
    <row r="154" spans="2:8" ht="15.75">
      <c r="B154" s="289"/>
      <c r="C154" s="364"/>
      <c r="D154" s="289"/>
      <c r="E154" s="290"/>
      <c r="F154" s="289"/>
      <c r="G154" s="289"/>
      <c r="H154" s="289"/>
    </row>
    <row r="155" spans="2:8" ht="15.75">
      <c r="B155" s="289"/>
      <c r="C155" s="364"/>
      <c r="D155" s="289"/>
      <c r="E155" s="290"/>
      <c r="F155" s="289"/>
      <c r="G155" s="289"/>
      <c r="H155" s="289"/>
    </row>
    <row r="156" spans="2:8" ht="15.75">
      <c r="B156" s="289"/>
      <c r="C156" s="364"/>
      <c r="D156" s="289"/>
      <c r="E156" s="290"/>
      <c r="F156" s="289"/>
      <c r="G156" s="289"/>
      <c r="H156" s="289"/>
    </row>
    <row r="157" spans="2:8" ht="15.75">
      <c r="B157" s="289"/>
      <c r="C157" s="364"/>
      <c r="D157" s="289"/>
      <c r="E157" s="290"/>
      <c r="F157" s="289"/>
      <c r="G157" s="289"/>
      <c r="H157" s="289"/>
    </row>
    <row r="158" spans="2:8" ht="15.75">
      <c r="B158" s="289"/>
      <c r="C158" s="364"/>
      <c r="D158" s="289"/>
      <c r="E158" s="290"/>
      <c r="F158" s="289"/>
      <c r="G158" s="289"/>
      <c r="H158" s="289"/>
    </row>
    <row r="159" spans="2:8" ht="15.75">
      <c r="B159" s="289"/>
      <c r="C159" s="364"/>
      <c r="D159" s="289"/>
      <c r="E159" s="290"/>
      <c r="F159" s="289"/>
      <c r="G159" s="289"/>
      <c r="H159" s="289"/>
    </row>
    <row r="160" spans="2:8" ht="15.75">
      <c r="B160" s="289"/>
      <c r="C160" s="364"/>
      <c r="D160" s="289"/>
      <c r="E160" s="290"/>
      <c r="F160" s="289"/>
      <c r="G160" s="289"/>
      <c r="H160" s="289"/>
    </row>
    <row r="161" spans="2:8" ht="15.75">
      <c r="B161" s="289"/>
      <c r="C161" s="364"/>
      <c r="D161" s="289"/>
      <c r="E161" s="290"/>
      <c r="F161" s="289"/>
      <c r="G161" s="289"/>
      <c r="H161" s="289"/>
    </row>
    <row r="162" spans="2:8" ht="15.75">
      <c r="B162" s="289"/>
      <c r="C162" s="364"/>
      <c r="D162" s="289"/>
      <c r="E162" s="290"/>
      <c r="F162" s="289"/>
      <c r="G162" s="289"/>
      <c r="H162" s="289"/>
    </row>
    <row r="163" spans="2:8" ht="15.75">
      <c r="B163" s="289"/>
      <c r="C163" s="364"/>
      <c r="D163" s="289"/>
      <c r="E163" s="290"/>
      <c r="F163" s="289"/>
      <c r="G163" s="289"/>
      <c r="H163" s="289"/>
    </row>
    <row r="164" spans="2:8" ht="15.75">
      <c r="B164" s="289"/>
      <c r="C164" s="364"/>
      <c r="D164" s="289"/>
      <c r="E164" s="290"/>
      <c r="F164" s="289"/>
      <c r="G164" s="289"/>
      <c r="H164" s="289"/>
    </row>
    <row r="165" spans="2:8" ht="15.75">
      <c r="B165" s="289"/>
      <c r="C165" s="364"/>
      <c r="D165" s="289"/>
      <c r="E165" s="290"/>
      <c r="F165" s="289"/>
      <c r="G165" s="289"/>
      <c r="H165" s="289"/>
    </row>
    <row r="166" spans="2:8" ht="15.75">
      <c r="B166" s="289"/>
      <c r="C166" s="364"/>
      <c r="D166" s="289"/>
      <c r="E166" s="290"/>
      <c r="F166" s="289"/>
      <c r="G166" s="289"/>
      <c r="H166" s="289"/>
    </row>
    <row r="167" spans="2:8" ht="15.75">
      <c r="B167" s="289"/>
      <c r="C167" s="364"/>
      <c r="D167" s="289"/>
      <c r="E167" s="290"/>
      <c r="F167" s="289"/>
      <c r="G167" s="289"/>
      <c r="H167" s="289"/>
    </row>
    <row r="168" spans="2:8" ht="15.75">
      <c r="B168" s="289"/>
      <c r="C168" s="364"/>
      <c r="D168" s="289"/>
      <c r="E168" s="290"/>
      <c r="F168" s="289"/>
      <c r="G168" s="289"/>
      <c r="H168" s="289"/>
    </row>
    <row r="169" spans="2:8" ht="15.75">
      <c r="B169" s="289"/>
      <c r="C169" s="364"/>
      <c r="D169" s="289"/>
      <c r="E169" s="290"/>
      <c r="F169" s="289"/>
      <c r="G169" s="289"/>
      <c r="H169" s="289"/>
    </row>
    <row r="170" spans="2:8" ht="15.75">
      <c r="B170" s="289"/>
      <c r="C170" s="364"/>
      <c r="D170" s="289"/>
      <c r="E170" s="290"/>
      <c r="F170" s="289"/>
      <c r="G170" s="289"/>
      <c r="H170" s="289"/>
    </row>
    <row r="171" spans="2:8" ht="15.75">
      <c r="B171" s="289"/>
      <c r="C171" s="364"/>
      <c r="D171" s="289"/>
      <c r="E171" s="290"/>
      <c r="F171" s="289"/>
      <c r="G171" s="289"/>
      <c r="H171" s="289"/>
    </row>
    <row r="172" spans="2:8" ht="15.75">
      <c r="B172" s="289"/>
      <c r="C172" s="364"/>
      <c r="D172" s="289"/>
      <c r="E172" s="290"/>
      <c r="F172" s="289"/>
      <c r="G172" s="289"/>
      <c r="H172" s="289"/>
    </row>
    <row r="173" spans="2:8" ht="15.75">
      <c r="B173" s="289"/>
      <c r="C173" s="364"/>
      <c r="D173" s="289"/>
      <c r="E173" s="290"/>
      <c r="F173" s="289"/>
      <c r="G173" s="289"/>
      <c r="H173" s="289"/>
    </row>
    <row r="174" spans="2:8" ht="15.75">
      <c r="B174" s="289"/>
      <c r="C174" s="364"/>
      <c r="D174" s="289"/>
      <c r="E174" s="290"/>
      <c r="F174" s="289"/>
      <c r="G174" s="289"/>
      <c r="H174" s="289"/>
    </row>
    <row r="175" spans="2:8" ht="15.75">
      <c r="B175" s="289"/>
      <c r="C175" s="364"/>
      <c r="D175" s="289"/>
      <c r="E175" s="290"/>
      <c r="F175" s="289"/>
      <c r="G175" s="289"/>
      <c r="H175" s="289"/>
    </row>
    <row r="176" spans="2:8" ht="15.75">
      <c r="B176" s="289"/>
      <c r="C176" s="364"/>
      <c r="D176" s="289"/>
      <c r="E176" s="290"/>
      <c r="F176" s="289"/>
      <c r="G176" s="289"/>
      <c r="H176" s="289"/>
    </row>
    <row r="177" spans="2:8" ht="15.75">
      <c r="B177" s="289"/>
      <c r="C177" s="364"/>
      <c r="D177" s="289"/>
      <c r="E177" s="290"/>
      <c r="F177" s="289"/>
      <c r="G177" s="289"/>
      <c r="H177" s="289"/>
    </row>
    <row r="178" spans="2:8" ht="15.75">
      <c r="B178" s="289"/>
      <c r="C178" s="364"/>
      <c r="D178" s="289"/>
      <c r="E178" s="290"/>
      <c r="F178" s="289"/>
      <c r="G178" s="289"/>
      <c r="H178" s="289"/>
    </row>
    <row r="179" spans="2:8" ht="15.75">
      <c r="B179" s="289"/>
      <c r="C179" s="364"/>
      <c r="D179" s="289"/>
      <c r="E179" s="290"/>
      <c r="F179" s="289"/>
      <c r="G179" s="289"/>
      <c r="H179" s="289"/>
    </row>
    <row r="180" spans="2:8" ht="15.75">
      <c r="B180" s="289"/>
      <c r="C180" s="364"/>
      <c r="D180" s="289"/>
      <c r="E180" s="290"/>
      <c r="F180" s="289"/>
      <c r="G180" s="289"/>
      <c r="H180" s="289"/>
    </row>
    <row r="181" spans="2:8" ht="15.75">
      <c r="B181" s="289"/>
      <c r="C181" s="364"/>
      <c r="D181" s="289"/>
      <c r="E181" s="290"/>
      <c r="F181" s="289"/>
      <c r="G181" s="289"/>
      <c r="H181" s="289"/>
    </row>
    <row r="182" spans="2:8" ht="15.75">
      <c r="B182" s="289"/>
      <c r="C182" s="364"/>
      <c r="D182" s="289"/>
      <c r="E182" s="290"/>
      <c r="F182" s="289"/>
      <c r="G182" s="289"/>
      <c r="H182" s="289"/>
    </row>
    <row r="183" spans="2:8" ht="15.75">
      <c r="B183" s="289"/>
      <c r="C183" s="364"/>
      <c r="D183" s="289"/>
      <c r="E183" s="290"/>
      <c r="F183" s="289"/>
      <c r="G183" s="289"/>
      <c r="H183" s="289"/>
    </row>
    <row r="184" spans="2:8" ht="15.75">
      <c r="B184" s="289"/>
      <c r="C184" s="364"/>
      <c r="D184" s="289"/>
      <c r="E184" s="290"/>
      <c r="F184" s="289"/>
      <c r="G184" s="289"/>
      <c r="H184" s="289"/>
    </row>
    <row r="185" spans="2:8" ht="15.75">
      <c r="B185" s="289"/>
      <c r="C185" s="364"/>
      <c r="D185" s="289"/>
      <c r="E185" s="290"/>
      <c r="F185" s="289"/>
      <c r="G185" s="289"/>
      <c r="H185" s="289"/>
    </row>
    <row r="186" spans="2:8" ht="15.75">
      <c r="B186" s="289"/>
      <c r="C186" s="364"/>
      <c r="D186" s="289"/>
      <c r="E186" s="290"/>
      <c r="F186" s="289"/>
      <c r="G186" s="289"/>
      <c r="H186" s="289"/>
    </row>
    <row r="187" spans="2:8" ht="15.75">
      <c r="B187" s="289"/>
      <c r="C187" s="364"/>
      <c r="D187" s="289"/>
      <c r="E187" s="290"/>
      <c r="F187" s="289"/>
      <c r="G187" s="289"/>
      <c r="H187" s="289"/>
    </row>
    <row r="188" spans="2:8" ht="15.75">
      <c r="B188" s="289"/>
      <c r="C188" s="364"/>
      <c r="D188" s="289"/>
      <c r="E188" s="290"/>
      <c r="F188" s="289"/>
      <c r="G188" s="289"/>
      <c r="H188" s="289"/>
    </row>
    <row r="189" spans="2:8" ht="15.75">
      <c r="B189" s="289"/>
      <c r="C189" s="364"/>
      <c r="D189" s="289"/>
      <c r="E189" s="290"/>
      <c r="F189" s="289"/>
      <c r="G189" s="289"/>
      <c r="H189" s="289"/>
    </row>
    <row r="190" spans="2:8" ht="15.75">
      <c r="B190" s="289"/>
      <c r="C190" s="364"/>
      <c r="D190" s="289"/>
      <c r="E190" s="290"/>
      <c r="F190" s="289"/>
      <c r="G190" s="289"/>
      <c r="H190" s="289"/>
    </row>
    <row r="191" spans="2:8" ht="15.75">
      <c r="B191" s="289"/>
      <c r="C191" s="364"/>
      <c r="D191" s="289"/>
      <c r="E191" s="290"/>
      <c r="F191" s="289"/>
      <c r="G191" s="289"/>
      <c r="H191" s="289"/>
    </row>
    <row r="192" spans="2:8" ht="15.75">
      <c r="B192" s="289"/>
      <c r="C192" s="364"/>
      <c r="D192" s="289"/>
      <c r="E192" s="290"/>
      <c r="F192" s="289"/>
      <c r="G192" s="289"/>
      <c r="H192" s="289"/>
    </row>
    <row r="193" spans="2:8" ht="15.75">
      <c r="B193" s="289"/>
      <c r="C193" s="364"/>
      <c r="D193" s="289"/>
      <c r="E193" s="290"/>
      <c r="F193" s="289"/>
      <c r="G193" s="289"/>
      <c r="H193" s="289"/>
    </row>
    <row r="194" spans="2:8" ht="15.75">
      <c r="B194" s="289"/>
      <c r="C194" s="364"/>
      <c r="D194" s="289"/>
      <c r="E194" s="290"/>
      <c r="F194" s="289"/>
      <c r="G194" s="289"/>
      <c r="H194" s="289"/>
    </row>
    <row r="195" spans="2:8" ht="15.75">
      <c r="B195" s="289"/>
      <c r="C195" s="364"/>
      <c r="D195" s="289"/>
      <c r="E195" s="290"/>
      <c r="F195" s="289"/>
      <c r="G195" s="289"/>
      <c r="H195" s="289"/>
    </row>
    <row r="196" spans="2:8" ht="15.75">
      <c r="B196" s="289"/>
      <c r="C196" s="364"/>
      <c r="D196" s="289"/>
      <c r="E196" s="290"/>
      <c r="F196" s="289"/>
      <c r="G196" s="289"/>
      <c r="H196" s="289"/>
    </row>
    <row r="197" spans="2:8" ht="15.75">
      <c r="B197" s="289"/>
      <c r="C197" s="364"/>
      <c r="D197" s="289"/>
      <c r="E197" s="290"/>
      <c r="F197" s="289"/>
      <c r="G197" s="289"/>
      <c r="H197" s="289"/>
    </row>
    <row r="198" spans="2:8" ht="15.75">
      <c r="B198" s="289"/>
      <c r="C198" s="364"/>
      <c r="D198" s="289"/>
      <c r="E198" s="290"/>
      <c r="F198" s="289"/>
      <c r="G198" s="289"/>
      <c r="H198" s="289"/>
    </row>
    <row r="199" spans="2:8" ht="15.75">
      <c r="B199" s="289"/>
      <c r="C199" s="364"/>
      <c r="D199" s="289"/>
      <c r="E199" s="290"/>
      <c r="F199" s="289"/>
      <c r="G199" s="289"/>
      <c r="H199" s="289"/>
    </row>
    <row r="200" spans="2:8" ht="15.75">
      <c r="B200" s="289"/>
      <c r="C200" s="364"/>
      <c r="D200" s="289"/>
      <c r="E200" s="290"/>
      <c r="F200" s="289"/>
      <c r="G200" s="289"/>
      <c r="H200" s="289"/>
    </row>
    <row r="201" spans="2:8" ht="15.75">
      <c r="B201" s="289"/>
      <c r="C201" s="364"/>
      <c r="D201" s="289"/>
      <c r="E201" s="290"/>
      <c r="F201" s="289"/>
      <c r="G201" s="289"/>
      <c r="H201" s="289"/>
    </row>
    <row r="202" spans="2:8" ht="15.75">
      <c r="B202" s="289"/>
      <c r="C202" s="364"/>
      <c r="D202" s="289"/>
      <c r="E202" s="290"/>
      <c r="F202" s="289"/>
      <c r="G202" s="289"/>
      <c r="H202" s="289"/>
    </row>
    <row r="203" spans="2:8" ht="15.75">
      <c r="B203" s="289"/>
      <c r="C203" s="364"/>
      <c r="D203" s="289"/>
      <c r="E203" s="290"/>
      <c r="F203" s="289"/>
      <c r="G203" s="289"/>
      <c r="H203" s="289"/>
    </row>
    <row r="204" spans="2:8" ht="15.75">
      <c r="B204" s="289"/>
      <c r="C204" s="364"/>
      <c r="D204" s="289"/>
      <c r="E204" s="290"/>
      <c r="F204" s="289"/>
      <c r="G204" s="289"/>
      <c r="H204" s="289"/>
    </row>
    <row r="205" spans="2:8" ht="15.75">
      <c r="B205" s="289"/>
      <c r="C205" s="364"/>
      <c r="D205" s="289"/>
      <c r="E205" s="290"/>
      <c r="F205" s="289"/>
      <c r="G205" s="289"/>
      <c r="H205" s="289"/>
    </row>
    <row r="206" spans="2:8" ht="15.75">
      <c r="B206" s="289"/>
      <c r="C206" s="364"/>
      <c r="D206" s="289"/>
      <c r="E206" s="290"/>
      <c r="F206" s="289"/>
      <c r="G206" s="289"/>
      <c r="H206" s="289"/>
    </row>
    <row r="207" spans="2:8" ht="15.75">
      <c r="B207" s="289"/>
      <c r="C207" s="364"/>
      <c r="D207" s="289"/>
      <c r="E207" s="290"/>
      <c r="F207" s="289"/>
      <c r="G207" s="289"/>
      <c r="H207" s="289"/>
    </row>
    <row r="208" spans="2:8" ht="15.75">
      <c r="B208" s="289"/>
      <c r="C208" s="364"/>
      <c r="D208" s="289"/>
      <c r="E208" s="290"/>
      <c r="F208" s="289"/>
      <c r="G208" s="289"/>
      <c r="H208" s="289"/>
    </row>
    <row r="209" spans="2:8" ht="15.75">
      <c r="B209" s="289"/>
      <c r="C209" s="364"/>
      <c r="D209" s="289"/>
      <c r="E209" s="290"/>
      <c r="F209" s="289"/>
      <c r="G209" s="289"/>
      <c r="H209" s="289"/>
    </row>
    <row r="210" spans="2:8" ht="15.75">
      <c r="B210" s="289"/>
      <c r="C210" s="364"/>
      <c r="D210" s="289"/>
      <c r="E210" s="290"/>
      <c r="F210" s="289"/>
      <c r="G210" s="289"/>
      <c r="H210" s="289"/>
    </row>
    <row r="211" spans="2:8" ht="15.75">
      <c r="B211" s="289"/>
      <c r="C211" s="364"/>
      <c r="D211" s="289"/>
      <c r="E211" s="290"/>
      <c r="F211" s="289"/>
      <c r="G211" s="289"/>
      <c r="H211" s="289"/>
    </row>
    <row r="212" spans="2:8" ht="15.75">
      <c r="B212" s="289"/>
      <c r="C212" s="364"/>
      <c r="D212" s="289"/>
      <c r="E212" s="290"/>
      <c r="F212" s="289"/>
      <c r="G212" s="289"/>
      <c r="H212" s="289"/>
    </row>
    <row r="213" spans="2:8" ht="15.75">
      <c r="B213" s="289"/>
      <c r="C213" s="364"/>
      <c r="D213" s="289"/>
      <c r="E213" s="290"/>
      <c r="F213" s="289"/>
      <c r="G213" s="289"/>
      <c r="H213" s="289"/>
    </row>
    <row r="214" spans="2:8" ht="15.75">
      <c r="B214" s="289"/>
      <c r="C214" s="364"/>
      <c r="D214" s="289"/>
      <c r="E214" s="290"/>
      <c r="F214" s="289"/>
      <c r="G214" s="289"/>
      <c r="H214" s="289"/>
    </row>
    <row r="215" spans="2:8" ht="15.75">
      <c r="B215" s="289"/>
      <c r="C215" s="364"/>
      <c r="D215" s="289"/>
      <c r="E215" s="290"/>
      <c r="F215" s="289"/>
      <c r="G215" s="289"/>
      <c r="H215" s="289"/>
    </row>
    <row r="216" spans="2:8" ht="15.75">
      <c r="B216" s="289"/>
      <c r="C216" s="364"/>
      <c r="D216" s="289"/>
      <c r="E216" s="290"/>
      <c r="F216" s="289"/>
      <c r="G216" s="289"/>
      <c r="H216" s="289"/>
    </row>
    <row r="217" spans="2:8" ht="15.75">
      <c r="B217" s="289"/>
      <c r="C217" s="364"/>
      <c r="D217" s="289"/>
      <c r="E217" s="290"/>
      <c r="F217" s="289"/>
      <c r="G217" s="289"/>
      <c r="H217" s="289"/>
    </row>
    <row r="218" spans="2:8" ht="15.75">
      <c r="B218" s="289"/>
      <c r="C218" s="364"/>
      <c r="D218" s="289"/>
      <c r="E218" s="290"/>
      <c r="F218" s="289"/>
      <c r="G218" s="289"/>
      <c r="H218" s="289"/>
    </row>
    <row r="219" spans="2:8" ht="15.75">
      <c r="B219" s="289"/>
      <c r="C219" s="364"/>
      <c r="D219" s="289"/>
      <c r="E219" s="290"/>
      <c r="F219" s="289"/>
      <c r="G219" s="289"/>
      <c r="H219" s="289"/>
    </row>
    <row r="220" spans="2:8" ht="15.75">
      <c r="B220" s="289"/>
      <c r="C220" s="364"/>
      <c r="D220" s="289"/>
      <c r="E220" s="290"/>
      <c r="F220" s="289"/>
      <c r="G220" s="289"/>
      <c r="H220" s="289"/>
    </row>
    <row r="221" spans="2:8" ht="15.75">
      <c r="B221" s="289"/>
      <c r="C221" s="364"/>
      <c r="D221" s="289"/>
      <c r="E221" s="290"/>
      <c r="F221" s="289"/>
      <c r="G221" s="289"/>
      <c r="H221" s="289"/>
    </row>
    <row r="222" spans="2:8" ht="15.75">
      <c r="B222" s="289"/>
      <c r="C222" s="364"/>
      <c r="D222" s="289"/>
      <c r="E222" s="290"/>
      <c r="F222" s="289"/>
      <c r="G222" s="289"/>
      <c r="H222" s="289"/>
    </row>
    <row r="223" spans="2:8" ht="15.75">
      <c r="B223" s="289"/>
      <c r="C223" s="364"/>
      <c r="D223" s="289"/>
      <c r="E223" s="290"/>
      <c r="F223" s="289"/>
      <c r="G223" s="289"/>
      <c r="H223" s="289"/>
    </row>
    <row r="224" spans="2:8" ht="15.75">
      <c r="B224" s="289"/>
      <c r="C224" s="364"/>
      <c r="D224" s="289"/>
      <c r="E224" s="290"/>
      <c r="F224" s="289"/>
      <c r="G224" s="289"/>
      <c r="H224" s="289"/>
    </row>
    <row r="225" spans="2:8" ht="15.75">
      <c r="B225" s="289"/>
      <c r="C225" s="364"/>
      <c r="D225" s="289"/>
      <c r="E225" s="290"/>
      <c r="F225" s="289"/>
      <c r="G225" s="289"/>
      <c r="H225" s="289"/>
    </row>
    <row r="226" spans="2:8" ht="15.75">
      <c r="B226" s="289"/>
      <c r="C226" s="364"/>
      <c r="D226" s="289"/>
      <c r="E226" s="290"/>
      <c r="F226" s="289"/>
      <c r="G226" s="289"/>
      <c r="H226" s="289"/>
    </row>
    <row r="227" spans="2:8" ht="15.75">
      <c r="B227" s="289"/>
      <c r="C227" s="364"/>
      <c r="D227" s="289"/>
      <c r="E227" s="290"/>
      <c r="F227" s="289"/>
      <c r="G227" s="289"/>
      <c r="H227" s="289"/>
    </row>
    <row r="228" spans="2:8" ht="15.75">
      <c r="B228" s="289"/>
      <c r="C228" s="364"/>
      <c r="D228" s="289"/>
      <c r="E228" s="290"/>
      <c r="F228" s="289"/>
      <c r="G228" s="289"/>
      <c r="H228" s="289"/>
    </row>
    <row r="229" spans="2:8" ht="15.75">
      <c r="B229" s="289"/>
      <c r="C229" s="364"/>
      <c r="D229" s="289"/>
      <c r="E229" s="290"/>
      <c r="F229" s="289"/>
      <c r="G229" s="289"/>
      <c r="H229" s="289"/>
    </row>
    <row r="230" spans="2:8" ht="15.75">
      <c r="B230" s="289"/>
      <c r="C230" s="364"/>
      <c r="D230" s="289"/>
      <c r="E230" s="290"/>
      <c r="F230" s="289"/>
      <c r="G230" s="289"/>
      <c r="H230" s="289"/>
    </row>
    <row r="231" spans="2:8" ht="15.75">
      <c r="B231" s="289"/>
      <c r="C231" s="364"/>
      <c r="D231" s="289"/>
      <c r="E231" s="290"/>
      <c r="F231" s="289"/>
      <c r="G231" s="289"/>
      <c r="H231" s="289"/>
    </row>
    <row r="232" spans="2:8" ht="15.75">
      <c r="B232" s="289"/>
      <c r="C232" s="364"/>
      <c r="D232" s="289"/>
      <c r="E232" s="290"/>
      <c r="F232" s="289"/>
      <c r="G232" s="289"/>
      <c r="H232" s="289"/>
    </row>
    <row r="233" spans="2:8" ht="15.75">
      <c r="B233" s="289"/>
      <c r="C233" s="364"/>
      <c r="D233" s="289"/>
      <c r="E233" s="290"/>
      <c r="F233" s="289"/>
      <c r="G233" s="289"/>
      <c r="H233" s="289"/>
    </row>
    <row r="234" spans="2:8" ht="15.75">
      <c r="B234" s="289"/>
      <c r="C234" s="364"/>
      <c r="D234" s="289"/>
      <c r="E234" s="290"/>
      <c r="F234" s="289"/>
      <c r="G234" s="289"/>
      <c r="H234" s="289"/>
    </row>
    <row r="235" spans="2:8" ht="15.75">
      <c r="B235" s="289"/>
      <c r="C235" s="364"/>
      <c r="D235" s="289"/>
      <c r="E235" s="290"/>
      <c r="F235" s="289"/>
      <c r="G235" s="289"/>
      <c r="H235" s="289"/>
    </row>
    <row r="236" spans="2:8" ht="15.75">
      <c r="B236" s="289"/>
      <c r="C236" s="364"/>
      <c r="D236" s="289"/>
      <c r="E236" s="290"/>
      <c r="F236" s="289"/>
      <c r="G236" s="289"/>
      <c r="H236" s="289"/>
    </row>
    <row r="237" spans="2:8" ht="15.75">
      <c r="B237" s="289"/>
      <c r="C237" s="364"/>
      <c r="D237" s="289"/>
      <c r="E237" s="290"/>
      <c r="F237" s="289"/>
      <c r="G237" s="289"/>
      <c r="H237" s="289"/>
    </row>
    <row r="238" spans="2:8" ht="15.75">
      <c r="B238" s="289"/>
      <c r="C238" s="364"/>
      <c r="D238" s="289"/>
      <c r="E238" s="290"/>
      <c r="F238" s="289"/>
      <c r="G238" s="289"/>
      <c r="H238" s="289"/>
    </row>
    <row r="239" spans="2:8" ht="15.75">
      <c r="B239" s="289"/>
      <c r="C239" s="364"/>
      <c r="D239" s="289"/>
      <c r="E239" s="290"/>
      <c r="F239" s="289"/>
      <c r="G239" s="289"/>
      <c r="H239" s="289"/>
    </row>
    <row r="240" spans="2:8" ht="15.75">
      <c r="B240" s="289"/>
      <c r="C240" s="364"/>
      <c r="D240" s="289"/>
      <c r="E240" s="290"/>
      <c r="F240" s="289"/>
      <c r="G240" s="289"/>
      <c r="H240" s="289"/>
    </row>
    <row r="241" spans="2:8" ht="15.75">
      <c r="B241" s="289"/>
      <c r="C241" s="364"/>
      <c r="D241" s="289"/>
      <c r="E241" s="290"/>
      <c r="F241" s="289"/>
      <c r="G241" s="289"/>
      <c r="H241" s="289"/>
    </row>
  </sheetData>
  <printOptions horizontalCentered="1"/>
  <pageMargins left="0.31496062992125984" right="0.11811023622047245" top="1.3779527559055118" bottom="0" header="0.6692913385826772" footer="0.15748031496062992"/>
  <pageSetup paperSize="9" scale="56" orientation="portrait" verticalDpi="597" r:id="rId1"/>
  <headerFooter>
    <oddHeader>&amp;C&amp;"Arial,Pogrubiony"&amp;14
PODZIAŁ DOTACJI NA ROK 2021 - DLA JEDNOSTEK ORGANIZACYJNYCH &amp;"Arial,Normalny"(w zł)&amp;RZałącznik Nr 2 do Uchwały Prezydium Polskiej Akademii Nauk Nr 23/2021
Załącznik Nr 3 do Uchwały Prezydium Polskiej Akademii Nauk Nr 7/2021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23"/>
  <sheetViews>
    <sheetView topLeftCell="A4" zoomScaleNormal="100" workbookViewId="0">
      <selection activeCell="D11" sqref="D11"/>
    </sheetView>
  </sheetViews>
  <sheetFormatPr defaultRowHeight="12.75"/>
  <cols>
    <col min="1" max="1" width="8.85546875" customWidth="1"/>
    <col min="2" max="2" width="79.5703125" customWidth="1"/>
    <col min="3" max="5" width="18.5703125" customWidth="1"/>
  </cols>
  <sheetData>
    <row r="1" spans="1:5" ht="90.75" customHeight="1">
      <c r="A1" s="216" t="s">
        <v>9</v>
      </c>
      <c r="B1" s="217" t="s">
        <v>0</v>
      </c>
      <c r="C1" s="218" t="s">
        <v>135</v>
      </c>
      <c r="D1" s="351" t="s">
        <v>139</v>
      </c>
      <c r="E1" s="350" t="s">
        <v>140</v>
      </c>
    </row>
    <row r="2" spans="1:5">
      <c r="A2" s="6">
        <v>0</v>
      </c>
      <c r="B2" s="172">
        <v>1</v>
      </c>
      <c r="C2" s="186">
        <v>2</v>
      </c>
      <c r="D2" s="186">
        <v>3</v>
      </c>
      <c r="E2" s="186">
        <v>4</v>
      </c>
    </row>
    <row r="3" spans="1:5" ht="49.5" customHeight="1" thickBot="1">
      <c r="A3" s="44">
        <v>73010</v>
      </c>
      <c r="B3" s="173" t="s">
        <v>3</v>
      </c>
      <c r="C3" s="187">
        <f>C4</f>
        <v>16502000</v>
      </c>
      <c r="D3" s="202">
        <f t="shared" ref="D3:E3" si="0">D4</f>
        <v>-130000</v>
      </c>
      <c r="E3" s="187">
        <f t="shared" si="0"/>
        <v>16372000</v>
      </c>
    </row>
    <row r="4" spans="1:5" ht="43.5" customHeight="1">
      <c r="A4" s="219" t="s">
        <v>10</v>
      </c>
      <c r="B4" s="174" t="s">
        <v>8</v>
      </c>
      <c r="C4" s="188">
        <f>SUM(C5:C6)</f>
        <v>16502000</v>
      </c>
      <c r="D4" s="203">
        <f t="shared" ref="D4:E4" si="1">SUM(D5:D6)</f>
        <v>-130000</v>
      </c>
      <c r="E4" s="188">
        <f t="shared" si="1"/>
        <v>16372000</v>
      </c>
    </row>
    <row r="5" spans="1:5" ht="40.5" customHeight="1">
      <c r="A5" s="220"/>
      <c r="B5" s="175" t="s">
        <v>43</v>
      </c>
      <c r="C5" s="189">
        <v>13048000</v>
      </c>
      <c r="D5" s="204"/>
      <c r="E5" s="189">
        <f>C5+D5</f>
        <v>13048000</v>
      </c>
    </row>
    <row r="6" spans="1:5" ht="42" customHeight="1" thickBot="1">
      <c r="A6" s="10"/>
      <c r="B6" s="176" t="s">
        <v>42</v>
      </c>
      <c r="C6" s="190">
        <v>3454000</v>
      </c>
      <c r="D6" s="205">
        <v>-130000</v>
      </c>
      <c r="E6" s="190">
        <f>C6+D6</f>
        <v>3324000</v>
      </c>
    </row>
    <row r="7" spans="1:5" ht="48" customHeight="1" thickBot="1">
      <c r="A7" s="34">
        <v>73011</v>
      </c>
      <c r="B7" s="171" t="s">
        <v>2</v>
      </c>
      <c r="C7" s="191">
        <f>SUM(C8:C10)</f>
        <v>41919000</v>
      </c>
      <c r="D7" s="206">
        <f>SUM(D8:D10)</f>
        <v>437924</v>
      </c>
      <c r="E7" s="191">
        <f>SUM(E8:E10)</f>
        <v>42356924</v>
      </c>
    </row>
    <row r="8" spans="1:5" ht="42" customHeight="1">
      <c r="A8" s="79" t="s">
        <v>10</v>
      </c>
      <c r="B8" s="177" t="s">
        <v>8</v>
      </c>
      <c r="C8" s="192">
        <v>39417000</v>
      </c>
      <c r="D8" s="207">
        <v>1051924</v>
      </c>
      <c r="E8" s="192">
        <f t="shared" ref="E8:E10" si="2">C8+D8</f>
        <v>40468924</v>
      </c>
    </row>
    <row r="9" spans="1:5" ht="43.5">
      <c r="A9" s="33" t="s">
        <v>11</v>
      </c>
      <c r="B9" s="178" t="s">
        <v>38</v>
      </c>
      <c r="C9" s="193">
        <v>135000</v>
      </c>
      <c r="D9" s="208"/>
      <c r="E9" s="193">
        <f t="shared" si="2"/>
        <v>135000</v>
      </c>
    </row>
    <row r="10" spans="1:5" ht="45" thickBot="1">
      <c r="A10" s="33" t="s">
        <v>12</v>
      </c>
      <c r="B10" s="179" t="s">
        <v>39</v>
      </c>
      <c r="C10" s="200">
        <v>2367000</v>
      </c>
      <c r="D10" s="209">
        <v>-614000</v>
      </c>
      <c r="E10" s="200">
        <f t="shared" si="2"/>
        <v>1753000</v>
      </c>
    </row>
    <row r="11" spans="1:5" ht="51.75" customHeight="1" thickBot="1">
      <c r="A11" s="34">
        <v>73095</v>
      </c>
      <c r="B11" s="180" t="s">
        <v>4</v>
      </c>
      <c r="C11" s="194">
        <f>C12+C18+C19+C20</f>
        <v>33406000</v>
      </c>
      <c r="D11" s="424">
        <f t="shared" ref="D11:E11" si="3">D12++D18+D19+D20</f>
        <v>-307924</v>
      </c>
      <c r="E11" s="194">
        <f t="shared" si="3"/>
        <v>33098076</v>
      </c>
    </row>
    <row r="12" spans="1:5" ht="39" customHeight="1">
      <c r="A12" s="429" t="s">
        <v>10</v>
      </c>
      <c r="B12" s="174" t="s">
        <v>8</v>
      </c>
      <c r="C12" s="192">
        <f>SUM(C13:C17)</f>
        <v>31079300</v>
      </c>
      <c r="D12" s="207">
        <f>SUM(D13:D17)</f>
        <v>-679324</v>
      </c>
      <c r="E12" s="192">
        <f t="shared" ref="E12" si="4">SUM(E13:E17)</f>
        <v>30399976</v>
      </c>
    </row>
    <row r="13" spans="1:5" ht="21" customHeight="1">
      <c r="A13" s="430"/>
      <c r="B13" s="181" t="s">
        <v>5</v>
      </c>
      <c r="C13" s="195">
        <f>'Załacznik nr 1'!E13</f>
        <v>22616676</v>
      </c>
      <c r="D13" s="210"/>
      <c r="E13" s="195">
        <f t="shared" ref="E13:E20" si="5">C13+D13</f>
        <v>22616676</v>
      </c>
    </row>
    <row r="14" spans="1:5" ht="36" customHeight="1">
      <c r="A14" s="430"/>
      <c r="B14" s="182" t="s">
        <v>91</v>
      </c>
      <c r="C14" s="196">
        <v>1050000</v>
      </c>
      <c r="D14" s="211"/>
      <c r="E14" s="196">
        <f t="shared" si="5"/>
        <v>1050000</v>
      </c>
    </row>
    <row r="15" spans="1:5" ht="25.5" customHeight="1">
      <c r="A15" s="430"/>
      <c r="B15" s="181" t="s">
        <v>6</v>
      </c>
      <c r="C15" s="197">
        <f>'Załacznik nr 1'!E15</f>
        <v>2865324</v>
      </c>
      <c r="D15" s="211">
        <v>-679324</v>
      </c>
      <c r="E15" s="197">
        <f t="shared" si="5"/>
        <v>2186000</v>
      </c>
    </row>
    <row r="16" spans="1:5" ht="25.5" customHeight="1">
      <c r="A16" s="430"/>
      <c r="B16" s="221" t="s">
        <v>92</v>
      </c>
      <c r="C16" s="197">
        <v>3273300</v>
      </c>
      <c r="D16" s="212"/>
      <c r="E16" s="197">
        <f t="shared" si="5"/>
        <v>3273300</v>
      </c>
    </row>
    <row r="17" spans="1:5" ht="31.5" customHeight="1">
      <c r="A17" s="431"/>
      <c r="B17" s="176" t="s">
        <v>90</v>
      </c>
      <c r="C17" s="197">
        <v>1274000</v>
      </c>
      <c r="D17" s="212"/>
      <c r="E17" s="197">
        <f t="shared" si="5"/>
        <v>1274000</v>
      </c>
    </row>
    <row r="18" spans="1:5" ht="44.25" customHeight="1">
      <c r="A18" s="220" t="s">
        <v>45</v>
      </c>
      <c r="B18" s="183" t="s">
        <v>46</v>
      </c>
      <c r="C18" s="198">
        <v>72000</v>
      </c>
      <c r="D18" s="213"/>
      <c r="E18" s="198">
        <f t="shared" si="5"/>
        <v>72000</v>
      </c>
    </row>
    <row r="19" spans="1:5" ht="53.25" customHeight="1" thickBot="1">
      <c r="A19" s="33" t="s">
        <v>11</v>
      </c>
      <c r="B19" s="184" t="s">
        <v>38</v>
      </c>
      <c r="C19" s="200">
        <v>2254700</v>
      </c>
      <c r="D19" s="209">
        <v>371400</v>
      </c>
      <c r="E19" s="200">
        <f t="shared" si="5"/>
        <v>2626100</v>
      </c>
    </row>
    <row r="20" spans="1:5" ht="51" hidden="1" customHeight="1" thickBot="1">
      <c r="A20" s="33" t="s">
        <v>12</v>
      </c>
      <c r="B20" s="179" t="s">
        <v>39</v>
      </c>
      <c r="C20" s="201">
        <v>0</v>
      </c>
      <c r="D20" s="214"/>
      <c r="E20" s="201">
        <f t="shared" si="5"/>
        <v>0</v>
      </c>
    </row>
    <row r="21" spans="1:5" ht="40.5" customHeight="1" thickBot="1">
      <c r="A21" s="37"/>
      <c r="B21" s="185" t="s">
        <v>129</v>
      </c>
      <c r="C21" s="199">
        <f>C3+C7+C11</f>
        <v>91827000</v>
      </c>
      <c r="D21" s="215">
        <f>D3+D7+D11</f>
        <v>0</v>
      </c>
      <c r="E21" s="199">
        <f>E3+E7+E11</f>
        <v>91827000</v>
      </c>
    </row>
    <row r="22" spans="1:5" s="296" customFormat="1" ht="27.75" customHeight="1" thickBot="1">
      <c r="A22" s="293"/>
      <c r="B22" s="294" t="s">
        <v>128</v>
      </c>
      <c r="C22" s="295">
        <v>5000</v>
      </c>
      <c r="D22" s="295"/>
      <c r="E22" s="295">
        <f>C22+D22</f>
        <v>5000</v>
      </c>
    </row>
    <row r="23" spans="1:5" s="300" customFormat="1" ht="27.75" customHeight="1" thickBot="1">
      <c r="A23" s="297"/>
      <c r="B23" s="298" t="s">
        <v>7</v>
      </c>
      <c r="C23" s="299">
        <f>C21+C22</f>
        <v>91832000</v>
      </c>
      <c r="D23" s="299">
        <f>D21+D22</f>
        <v>0</v>
      </c>
      <c r="E23" s="299">
        <f>E21+E22</f>
        <v>91832000</v>
      </c>
    </row>
  </sheetData>
  <mergeCells count="1">
    <mergeCell ref="A12:A17"/>
  </mergeCells>
  <printOptions horizontalCentered="1"/>
  <pageMargins left="0.31496062992125984" right="0.31496062992125984" top="1.3385826771653544" bottom="0.55118110236220474" header="0.51181102362204722" footer="0.31496062992125984"/>
  <pageSetup paperSize="9" scale="67" orientation="portrait" verticalDpi="597" r:id="rId1"/>
  <headerFooter>
    <oddHeader xml:space="preserve">&amp;C
PLAN FINANSOWY DLA CZĘŚCI 67 POLSKA AKADEMIA NAUK
PODZIAŁ NA ZADANIA&amp;RZałącznik Nr 3 do Uchwały Prezydium Polskiej Akademii Nauk Nr 23/2021
Załącznik Nr 1 do Uchwały Prezydium Polskiej Akademii Nauk Nr 7/2021 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7"/>
  <sheetViews>
    <sheetView zoomScaleNormal="100" workbookViewId="0">
      <selection activeCell="G6" sqref="G6"/>
    </sheetView>
  </sheetViews>
  <sheetFormatPr defaultRowHeight="12.75"/>
  <cols>
    <col min="1" max="1" width="10" style="416" customWidth="1"/>
    <col min="2" max="2" width="73.28515625" customWidth="1"/>
    <col min="3" max="3" width="19" customWidth="1"/>
    <col min="4" max="4" width="18.7109375" customWidth="1"/>
    <col min="5" max="5" width="17.85546875" customWidth="1"/>
    <col min="6" max="6" width="13.42578125" customWidth="1"/>
    <col min="7" max="7" width="47.7109375" customWidth="1"/>
    <col min="8" max="8" width="13.42578125" customWidth="1"/>
  </cols>
  <sheetData>
    <row r="1" spans="1:8" ht="54" customHeight="1" thickBot="1">
      <c r="A1" s="439" t="s">
        <v>156</v>
      </c>
      <c r="B1" s="440"/>
      <c r="C1" s="440"/>
      <c r="D1" s="440"/>
      <c r="E1" s="440"/>
    </row>
    <row r="2" spans="1:8" ht="115.5" customHeight="1" thickBot="1">
      <c r="A2" s="382" t="s">
        <v>9</v>
      </c>
      <c r="B2" s="383" t="s">
        <v>141</v>
      </c>
      <c r="C2" s="384" t="s">
        <v>151</v>
      </c>
      <c r="D2" s="420" t="s">
        <v>155</v>
      </c>
      <c r="E2" s="385" t="s">
        <v>142</v>
      </c>
    </row>
    <row r="3" spans="1:8" s="390" customFormat="1" ht="59.25" customHeight="1" thickBot="1">
      <c r="A3" s="386">
        <v>73011</v>
      </c>
      <c r="B3" s="171" t="s">
        <v>2</v>
      </c>
      <c r="C3" s="387">
        <f>SUM(C4:C9)</f>
        <v>2502000</v>
      </c>
      <c r="D3" s="388">
        <f t="shared" ref="D3:E3" si="0">SUM(D4:D9)</f>
        <v>-614000</v>
      </c>
      <c r="E3" s="389">
        <f t="shared" si="0"/>
        <v>1888000</v>
      </c>
    </row>
    <row r="4" spans="1:8" ht="69" customHeight="1">
      <c r="A4" s="391">
        <v>6220</v>
      </c>
      <c r="B4" s="392" t="s">
        <v>143</v>
      </c>
      <c r="C4" s="393">
        <v>135000</v>
      </c>
      <c r="D4" s="394"/>
      <c r="E4" s="395">
        <f>C4+D4</f>
        <v>135000</v>
      </c>
      <c r="F4" s="396"/>
      <c r="G4" s="396"/>
      <c r="H4" s="396"/>
    </row>
    <row r="5" spans="1:8" ht="70.5" customHeight="1">
      <c r="A5" s="436">
        <v>6560</v>
      </c>
      <c r="B5" s="397" t="s">
        <v>144</v>
      </c>
      <c r="C5" s="398">
        <v>837000</v>
      </c>
      <c r="D5" s="399"/>
      <c r="E5" s="400">
        <f>C5+D5</f>
        <v>837000</v>
      </c>
      <c r="F5" s="396"/>
      <c r="G5" s="396"/>
      <c r="H5" s="396"/>
    </row>
    <row r="6" spans="1:8" ht="70.5" customHeight="1">
      <c r="A6" s="437"/>
      <c r="B6" s="401" t="s">
        <v>145</v>
      </c>
      <c r="C6" s="402">
        <v>588000</v>
      </c>
      <c r="D6" s="403">
        <v>-588000</v>
      </c>
      <c r="E6" s="404">
        <f t="shared" ref="E6:E9" si="1">C6+D6</f>
        <v>0</v>
      </c>
      <c r="F6" s="396"/>
      <c r="G6" s="396"/>
      <c r="H6" s="396"/>
    </row>
    <row r="7" spans="1:8" ht="70.5" customHeight="1">
      <c r="A7" s="437"/>
      <c r="B7" s="405" t="s">
        <v>146</v>
      </c>
      <c r="C7" s="402">
        <v>942000</v>
      </c>
      <c r="D7" s="403">
        <v>-942000</v>
      </c>
      <c r="E7" s="404">
        <f t="shared" si="1"/>
        <v>0</v>
      </c>
      <c r="F7" s="396"/>
      <c r="G7" s="396"/>
      <c r="H7" s="396"/>
    </row>
    <row r="8" spans="1:8" ht="70.5" customHeight="1">
      <c r="A8" s="437"/>
      <c r="B8" s="405" t="s">
        <v>152</v>
      </c>
      <c r="C8" s="402">
        <v>0</v>
      </c>
      <c r="D8" s="403">
        <v>566000</v>
      </c>
      <c r="E8" s="404">
        <f t="shared" si="1"/>
        <v>566000</v>
      </c>
      <c r="F8" s="396"/>
      <c r="G8" s="396"/>
      <c r="H8" s="396"/>
    </row>
    <row r="9" spans="1:8" ht="70.5" customHeight="1" thickBot="1">
      <c r="A9" s="438"/>
      <c r="B9" s="401" t="s">
        <v>153</v>
      </c>
      <c r="C9" s="417">
        <v>0</v>
      </c>
      <c r="D9" s="418">
        <v>350000</v>
      </c>
      <c r="E9" s="419">
        <f t="shared" si="1"/>
        <v>350000</v>
      </c>
      <c r="F9" s="396"/>
      <c r="G9" s="396"/>
      <c r="H9" s="396"/>
    </row>
    <row r="10" spans="1:8" ht="58.5" customHeight="1" thickBot="1">
      <c r="A10" s="406">
        <v>73095</v>
      </c>
      <c r="B10" s="171" t="s">
        <v>4</v>
      </c>
      <c r="C10" s="407">
        <f>SUM(C11:C13)</f>
        <v>2254700</v>
      </c>
      <c r="D10" s="408">
        <f>SUM(D11:D13)</f>
        <v>371400</v>
      </c>
      <c r="E10" s="409">
        <f>SUM(E11:E13)</f>
        <v>2626100</v>
      </c>
    </row>
    <row r="11" spans="1:8" ht="69" customHeight="1">
      <c r="A11" s="432">
        <v>6220</v>
      </c>
      <c r="B11" s="410" t="s">
        <v>147</v>
      </c>
      <c r="C11" s="393">
        <v>2000000</v>
      </c>
      <c r="D11" s="394">
        <v>221400</v>
      </c>
      <c r="E11" s="395">
        <f>C11+D11</f>
        <v>2221400</v>
      </c>
    </row>
    <row r="12" spans="1:8" ht="69" customHeight="1" thickBot="1">
      <c r="A12" s="433"/>
      <c r="B12" s="411" t="s">
        <v>148</v>
      </c>
      <c r="C12" s="398">
        <v>254700</v>
      </c>
      <c r="D12" s="399">
        <v>150000</v>
      </c>
      <c r="E12" s="400">
        <f>C12+D12</f>
        <v>404700</v>
      </c>
    </row>
    <row r="13" spans="1:8" ht="111" hidden="1" customHeight="1" thickBot="1">
      <c r="A13" s="412">
        <v>6560</v>
      </c>
      <c r="B13" s="405" t="s">
        <v>149</v>
      </c>
      <c r="C13" s="402"/>
      <c r="D13" s="403"/>
      <c r="E13" s="404">
        <f>C13+D13</f>
        <v>0</v>
      </c>
    </row>
    <row r="14" spans="1:8" ht="42.75" customHeight="1" thickBot="1">
      <c r="A14" s="434" t="s">
        <v>150</v>
      </c>
      <c r="B14" s="435"/>
      <c r="C14" s="413">
        <f>C3+C10</f>
        <v>4756700</v>
      </c>
      <c r="D14" s="414">
        <f>D3+D10</f>
        <v>-242600</v>
      </c>
      <c r="E14" s="415">
        <f>E3+E10</f>
        <v>4514100</v>
      </c>
    </row>
    <row r="15" spans="1:8" ht="14.25" customHeight="1"/>
    <row r="17" spans="5:5">
      <c r="E17" s="423">
        <f>E14-C14</f>
        <v>-242600</v>
      </c>
    </row>
  </sheetData>
  <mergeCells count="4">
    <mergeCell ref="A11:A12"/>
    <mergeCell ref="A14:B14"/>
    <mergeCell ref="A5:A9"/>
    <mergeCell ref="A1:E1"/>
  </mergeCells>
  <printOptions horizontalCentered="1"/>
  <pageMargins left="0.70866141732283472" right="0.51181102362204722" top="0.94488188976377963" bottom="0.19685039370078741" header="0.51181102362204722" footer="0.31496062992125984"/>
  <pageSetup paperSize="9" scale="65" orientation="portrait" verticalDpi="597" r:id="rId1"/>
  <headerFooter>
    <oddHeader>&amp;C&amp;"Arial,Pogrubiony"&amp;14
&amp;R&amp;11Załącznik Nr 4 do Uchwały Prezydium Polskiej Akademii Nauk Nr 23/2021
Załącznik Nr 2 do Uchwały Prezydium Polskiej Akademii Nauk Nr 7/2021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41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41" sqref="D41"/>
    </sheetView>
  </sheetViews>
  <sheetFormatPr defaultColWidth="9.140625" defaultRowHeight="12.75"/>
  <cols>
    <col min="1" max="1" width="65.28515625" style="227" customWidth="1"/>
    <col min="2" max="2" width="18.42578125" style="265" customWidth="1"/>
    <col min="3" max="3" width="17.42578125" style="376" customWidth="1"/>
    <col min="4" max="4" width="17.5703125" style="265" customWidth="1"/>
    <col min="5" max="5" width="15.42578125" style="291" customWidth="1"/>
    <col min="6" max="6" width="16.28515625" style="291" hidden="1" customWidth="1"/>
    <col min="7" max="7" width="16.42578125" style="265" customWidth="1"/>
    <col min="8" max="8" width="15.5703125" style="265" customWidth="1"/>
    <col min="9" max="9" width="19.140625" style="265" customWidth="1"/>
    <col min="10" max="10" width="16.7109375" style="265" customWidth="1"/>
    <col min="11" max="11" width="17" style="265" customWidth="1"/>
    <col min="12" max="12" width="19.140625" style="265" customWidth="1"/>
    <col min="13" max="13" width="18" style="265" customWidth="1"/>
    <col min="14" max="16384" width="9.140625" style="227"/>
  </cols>
  <sheetData>
    <row r="1" spans="1:13" s="266" customFormat="1" ht="167.25" customHeight="1" thickBot="1">
      <c r="A1" s="222" t="s">
        <v>0</v>
      </c>
      <c r="B1" s="339" t="s">
        <v>136</v>
      </c>
      <c r="C1" s="343" t="s">
        <v>93</v>
      </c>
      <c r="D1" s="223" t="s">
        <v>137</v>
      </c>
      <c r="E1" s="340" t="s">
        <v>154</v>
      </c>
      <c r="F1" s="341" t="s">
        <v>96</v>
      </c>
      <c r="G1" s="342" t="s">
        <v>97</v>
      </c>
      <c r="H1" s="343" t="s">
        <v>93</v>
      </c>
      <c r="I1" s="344" t="s">
        <v>98</v>
      </c>
      <c r="J1" s="345" t="s">
        <v>138</v>
      </c>
      <c r="K1" s="346" t="s">
        <v>93</v>
      </c>
      <c r="L1" s="345" t="s">
        <v>100</v>
      </c>
      <c r="M1" s="347" t="s">
        <v>101</v>
      </c>
    </row>
    <row r="2" spans="1:13" ht="34.5" customHeight="1" thickBot="1">
      <c r="A2" s="228" t="s">
        <v>102</v>
      </c>
      <c r="B2" s="354">
        <f t="shared" ref="B2:D2" si="0">SUM(B3:B9)</f>
        <v>27353500</v>
      </c>
      <c r="C2" s="309">
        <f t="shared" si="0"/>
        <v>249830</v>
      </c>
      <c r="D2" s="229">
        <f t="shared" si="0"/>
        <v>27603330</v>
      </c>
      <c r="E2" s="229">
        <f t="shared" ref="E2:F2" si="1">SUM(E3:E9)</f>
        <v>0</v>
      </c>
      <c r="F2" s="317">
        <f t="shared" si="1"/>
        <v>0</v>
      </c>
      <c r="G2" s="319">
        <f>SUM(G3:G9)</f>
        <v>135000</v>
      </c>
      <c r="H2" s="301">
        <f t="shared" ref="H2:L2" si="2">SUM(H3:H9)</f>
        <v>0</v>
      </c>
      <c r="I2" s="320">
        <f t="shared" si="2"/>
        <v>135000</v>
      </c>
      <c r="J2" s="232">
        <f t="shared" si="2"/>
        <v>2367000</v>
      </c>
      <c r="K2" s="309">
        <f t="shared" si="2"/>
        <v>-964000</v>
      </c>
      <c r="L2" s="232">
        <f t="shared" si="2"/>
        <v>1403000</v>
      </c>
      <c r="M2" s="233">
        <f>SUM(M3:M9)</f>
        <v>29141330</v>
      </c>
    </row>
    <row r="3" spans="1:13" ht="28.5" customHeight="1">
      <c r="A3" s="234" t="s">
        <v>103</v>
      </c>
      <c r="B3" s="359">
        <f>'Załącznik nr 2'!D3</f>
        <v>6646000</v>
      </c>
      <c r="C3" s="310"/>
      <c r="D3" s="352">
        <f>B3+C3</f>
        <v>6646000</v>
      </c>
      <c r="E3" s="236"/>
      <c r="F3" s="237"/>
      <c r="G3" s="321"/>
      <c r="H3" s="302"/>
      <c r="I3" s="322">
        <f>G3+H3</f>
        <v>0</v>
      </c>
      <c r="J3" s="238"/>
      <c r="K3" s="310"/>
      <c r="L3" s="238"/>
      <c r="M3" s="239">
        <f t="shared" ref="M3:M15" si="3">D3+E3+F3+I3+L3</f>
        <v>6646000</v>
      </c>
    </row>
    <row r="4" spans="1:13" ht="28.5" customHeight="1">
      <c r="A4" s="240" t="s">
        <v>104</v>
      </c>
      <c r="B4" s="356">
        <f>'Załącznik nr 2'!D4</f>
        <v>4933900</v>
      </c>
      <c r="C4" s="311">
        <v>83630</v>
      </c>
      <c r="D4" s="241">
        <f t="shared" ref="D4:D8" si="4">B4+C4</f>
        <v>5017530</v>
      </c>
      <c r="E4" s="242"/>
      <c r="F4" s="243"/>
      <c r="G4" s="323">
        <v>135000</v>
      </c>
      <c r="H4" s="378"/>
      <c r="I4" s="324">
        <f>G4+H4</f>
        <v>135000</v>
      </c>
      <c r="J4" s="244">
        <v>1425000</v>
      </c>
      <c r="K4" s="311">
        <f>-588000+566000</f>
        <v>-22000</v>
      </c>
      <c r="L4" s="244">
        <f>J4+K4</f>
        <v>1403000</v>
      </c>
      <c r="M4" s="245">
        <f t="shared" si="3"/>
        <v>6555530</v>
      </c>
    </row>
    <row r="5" spans="1:13" ht="28.5" customHeight="1">
      <c r="A5" s="240" t="s">
        <v>105</v>
      </c>
      <c r="B5" s="356">
        <f>'Załącznik nr 2'!D5</f>
        <v>2160600</v>
      </c>
      <c r="C5" s="311"/>
      <c r="D5" s="241">
        <f t="shared" si="4"/>
        <v>2160600</v>
      </c>
      <c r="E5" s="242"/>
      <c r="F5" s="243"/>
      <c r="G5" s="323"/>
      <c r="H5" s="303"/>
      <c r="I5" s="324">
        <f>G5+H5</f>
        <v>0</v>
      </c>
      <c r="J5" s="244"/>
      <c r="K5" s="311"/>
      <c r="L5" s="244"/>
      <c r="M5" s="245">
        <f t="shared" si="3"/>
        <v>2160600</v>
      </c>
    </row>
    <row r="6" spans="1:13" ht="28.5" customHeight="1">
      <c r="A6" s="240" t="s">
        <v>106</v>
      </c>
      <c r="B6" s="356">
        <f>'Załącznik nr 2'!D6</f>
        <v>772000</v>
      </c>
      <c r="C6" s="311"/>
      <c r="D6" s="241">
        <f t="shared" si="4"/>
        <v>772000</v>
      </c>
      <c r="E6" s="242"/>
      <c r="F6" s="243"/>
      <c r="G6" s="323"/>
      <c r="H6" s="303"/>
      <c r="I6" s="324"/>
      <c r="J6" s="244"/>
      <c r="K6" s="311"/>
      <c r="L6" s="244"/>
      <c r="M6" s="245">
        <f t="shared" si="3"/>
        <v>772000</v>
      </c>
    </row>
    <row r="7" spans="1:13" ht="28.5" customHeight="1">
      <c r="A7" s="240" t="s">
        <v>107</v>
      </c>
      <c r="B7" s="356">
        <f>'Załącznik nr 2'!D7</f>
        <v>3257000</v>
      </c>
      <c r="C7" s="311"/>
      <c r="D7" s="241">
        <f t="shared" si="4"/>
        <v>3257000</v>
      </c>
      <c r="E7" s="242"/>
      <c r="F7" s="243"/>
      <c r="G7" s="323"/>
      <c r="H7" s="303"/>
      <c r="I7" s="324">
        <f>G7+H7</f>
        <v>0</v>
      </c>
      <c r="J7" s="244">
        <v>942000</v>
      </c>
      <c r="K7" s="311">
        <v>-942000</v>
      </c>
      <c r="L7" s="244">
        <f>J7+K7</f>
        <v>0</v>
      </c>
      <c r="M7" s="245">
        <f t="shared" si="3"/>
        <v>3257000</v>
      </c>
    </row>
    <row r="8" spans="1:13" ht="28.5" customHeight="1">
      <c r="A8" s="240" t="s">
        <v>108</v>
      </c>
      <c r="B8" s="356">
        <f>'Załącznik nr 2'!D8</f>
        <v>1768000</v>
      </c>
      <c r="C8" s="311"/>
      <c r="D8" s="241">
        <f t="shared" si="4"/>
        <v>1768000</v>
      </c>
      <c r="E8" s="242"/>
      <c r="F8" s="243"/>
      <c r="G8" s="323"/>
      <c r="H8" s="303"/>
      <c r="I8" s="324"/>
      <c r="J8" s="244"/>
      <c r="K8" s="311"/>
      <c r="L8" s="244"/>
      <c r="M8" s="245">
        <f t="shared" si="3"/>
        <v>1768000</v>
      </c>
    </row>
    <row r="9" spans="1:13" s="249" customFormat="1" ht="28.5" customHeight="1">
      <c r="A9" s="246" t="s">
        <v>109</v>
      </c>
      <c r="B9" s="357">
        <f t="shared" ref="B9:D9" si="5">SUM(B10:B15)</f>
        <v>7816000</v>
      </c>
      <c r="C9" s="312">
        <f t="shared" si="5"/>
        <v>166200</v>
      </c>
      <c r="D9" s="247">
        <f t="shared" si="5"/>
        <v>7982200</v>
      </c>
      <c r="E9" s="247">
        <f t="shared" ref="E9:L9" si="6">SUM(E10:E15)</f>
        <v>0</v>
      </c>
      <c r="F9" s="318">
        <f t="shared" si="6"/>
        <v>0</v>
      </c>
      <c r="G9" s="325">
        <f t="shared" si="6"/>
        <v>0</v>
      </c>
      <c r="H9" s="304">
        <f t="shared" si="6"/>
        <v>0</v>
      </c>
      <c r="I9" s="326">
        <f t="shared" si="6"/>
        <v>0</v>
      </c>
      <c r="J9" s="248">
        <f t="shared" si="6"/>
        <v>0</v>
      </c>
      <c r="K9" s="312">
        <f t="shared" si="6"/>
        <v>0</v>
      </c>
      <c r="L9" s="248">
        <f t="shared" si="6"/>
        <v>0</v>
      </c>
      <c r="M9" s="245">
        <f t="shared" si="3"/>
        <v>7982200</v>
      </c>
    </row>
    <row r="10" spans="1:13" ht="28.5" customHeight="1">
      <c r="A10" s="250" t="s">
        <v>110</v>
      </c>
      <c r="B10" s="356">
        <f>'Załącznik nr 2'!D10</f>
        <v>2020000</v>
      </c>
      <c r="C10" s="311"/>
      <c r="D10" s="241">
        <f t="shared" ref="D10:D15" si="7">B10+C10</f>
        <v>2020000</v>
      </c>
      <c r="E10" s="242"/>
      <c r="F10" s="243"/>
      <c r="G10" s="323"/>
      <c r="H10" s="303"/>
      <c r="I10" s="324"/>
      <c r="J10" s="244"/>
      <c r="K10" s="311"/>
      <c r="L10" s="244"/>
      <c r="M10" s="245">
        <f t="shared" si="3"/>
        <v>2020000</v>
      </c>
    </row>
    <row r="11" spans="1:13" ht="28.5" customHeight="1">
      <c r="A11" s="250" t="s">
        <v>111</v>
      </c>
      <c r="B11" s="356">
        <f>'Załącznik nr 2'!D11</f>
        <v>1053000</v>
      </c>
      <c r="C11" s="311"/>
      <c r="D11" s="241">
        <f t="shared" si="7"/>
        <v>1053000</v>
      </c>
      <c r="E11" s="242"/>
      <c r="F11" s="243"/>
      <c r="G11" s="323"/>
      <c r="H11" s="303"/>
      <c r="I11" s="324"/>
      <c r="J11" s="244"/>
      <c r="K11" s="311"/>
      <c r="L11" s="244"/>
      <c r="M11" s="245">
        <f t="shared" si="3"/>
        <v>1053000</v>
      </c>
    </row>
    <row r="12" spans="1:13" ht="28.5" customHeight="1">
      <c r="A12" s="250" t="s">
        <v>112</v>
      </c>
      <c r="B12" s="356">
        <f>'Załącznik nr 2'!D12</f>
        <v>308000</v>
      </c>
      <c r="C12" s="311"/>
      <c r="D12" s="241">
        <f t="shared" si="7"/>
        <v>308000</v>
      </c>
      <c r="E12" s="242"/>
      <c r="F12" s="243"/>
      <c r="G12" s="323"/>
      <c r="H12" s="303"/>
      <c r="I12" s="324"/>
      <c r="J12" s="244"/>
      <c r="K12" s="311"/>
      <c r="L12" s="244"/>
      <c r="M12" s="245">
        <f t="shared" si="3"/>
        <v>308000</v>
      </c>
    </row>
    <row r="13" spans="1:13" ht="28.5" customHeight="1">
      <c r="A13" s="250" t="s">
        <v>113</v>
      </c>
      <c r="B13" s="356">
        <f>'Załącznik nr 2'!D13</f>
        <v>1698000</v>
      </c>
      <c r="C13" s="311"/>
      <c r="D13" s="241">
        <f t="shared" si="7"/>
        <v>1698000</v>
      </c>
      <c r="E13" s="242"/>
      <c r="F13" s="243"/>
      <c r="G13" s="323"/>
      <c r="H13" s="303"/>
      <c r="I13" s="324"/>
      <c r="J13" s="244"/>
      <c r="K13" s="311"/>
      <c r="L13" s="244"/>
      <c r="M13" s="245">
        <f t="shared" si="3"/>
        <v>1698000</v>
      </c>
    </row>
    <row r="14" spans="1:13" ht="28.5" customHeight="1">
      <c r="A14" s="250" t="s">
        <v>114</v>
      </c>
      <c r="B14" s="356">
        <f>'Załącznik nr 2'!D14</f>
        <v>997000</v>
      </c>
      <c r="C14" s="311">
        <v>127700</v>
      </c>
      <c r="D14" s="241">
        <f t="shared" si="7"/>
        <v>1124700</v>
      </c>
      <c r="E14" s="242"/>
      <c r="F14" s="243"/>
      <c r="G14" s="323"/>
      <c r="H14" s="303"/>
      <c r="I14" s="324"/>
      <c r="J14" s="244"/>
      <c r="K14" s="311"/>
      <c r="L14" s="244"/>
      <c r="M14" s="245">
        <f t="shared" si="3"/>
        <v>1124700</v>
      </c>
    </row>
    <row r="15" spans="1:13" ht="28.5" customHeight="1" thickBot="1">
      <c r="A15" s="250" t="s">
        <v>115</v>
      </c>
      <c r="B15" s="356">
        <f>'Załącznik nr 2'!D15</f>
        <v>1740000</v>
      </c>
      <c r="C15" s="311">
        <v>38500</v>
      </c>
      <c r="D15" s="241">
        <f t="shared" si="7"/>
        <v>1778500</v>
      </c>
      <c r="E15" s="242"/>
      <c r="F15" s="243"/>
      <c r="G15" s="323"/>
      <c r="H15" s="303"/>
      <c r="I15" s="324"/>
      <c r="J15" s="244"/>
      <c r="K15" s="311"/>
      <c r="L15" s="244"/>
      <c r="M15" s="245">
        <f t="shared" si="3"/>
        <v>1778500</v>
      </c>
    </row>
    <row r="16" spans="1:13" ht="34.5" customHeight="1" thickBot="1">
      <c r="A16" s="251" t="s">
        <v>116</v>
      </c>
      <c r="B16" s="354">
        <f t="shared" ref="B16:D16" si="8">SUM(B17:B18)</f>
        <v>8782500</v>
      </c>
      <c r="C16" s="309">
        <f t="shared" si="8"/>
        <v>573100</v>
      </c>
      <c r="D16" s="229">
        <f t="shared" si="8"/>
        <v>9355600</v>
      </c>
      <c r="E16" s="229">
        <f t="shared" ref="E16:M16" si="9">SUM(E17:E18)</f>
        <v>0</v>
      </c>
      <c r="F16" s="317">
        <f t="shared" si="9"/>
        <v>0</v>
      </c>
      <c r="G16" s="319">
        <f t="shared" si="9"/>
        <v>0</v>
      </c>
      <c r="H16" s="301">
        <f t="shared" si="9"/>
        <v>0</v>
      </c>
      <c r="I16" s="320">
        <f t="shared" si="9"/>
        <v>0</v>
      </c>
      <c r="J16" s="232">
        <f t="shared" si="9"/>
        <v>0</v>
      </c>
      <c r="K16" s="309">
        <f t="shared" si="9"/>
        <v>0</v>
      </c>
      <c r="L16" s="232">
        <f t="shared" si="9"/>
        <v>0</v>
      </c>
      <c r="M16" s="233">
        <f t="shared" si="9"/>
        <v>9355600</v>
      </c>
    </row>
    <row r="17" spans="1:13" ht="22.5" customHeight="1">
      <c r="A17" s="252" t="s">
        <v>117</v>
      </c>
      <c r="B17" s="356">
        <f>'Załącznik nr 2'!D17</f>
        <v>1724000</v>
      </c>
      <c r="C17" s="311">
        <v>330100</v>
      </c>
      <c r="D17" s="241">
        <f t="shared" ref="D17:D18" si="10">B17+C17</f>
        <v>2054100</v>
      </c>
      <c r="E17" s="242"/>
      <c r="F17" s="243"/>
      <c r="G17" s="323"/>
      <c r="H17" s="303"/>
      <c r="I17" s="324">
        <f t="shared" ref="I17:I18" si="11">G17+H17</f>
        <v>0</v>
      </c>
      <c r="J17" s="244"/>
      <c r="K17" s="311"/>
      <c r="L17" s="244"/>
      <c r="M17" s="245">
        <f>D17+E17+F17+I17+L17</f>
        <v>2054100</v>
      </c>
    </row>
    <row r="18" spans="1:13" ht="40.5" customHeight="1" thickBot="1">
      <c r="A18" s="253" t="s">
        <v>118</v>
      </c>
      <c r="B18" s="377">
        <f>'Załącznik nr 2'!D18</f>
        <v>7058500</v>
      </c>
      <c r="C18" s="313">
        <v>243000</v>
      </c>
      <c r="D18" s="292">
        <f t="shared" si="10"/>
        <v>7301500</v>
      </c>
      <c r="E18" s="255"/>
      <c r="F18" s="256"/>
      <c r="G18" s="327"/>
      <c r="H18" s="305"/>
      <c r="I18" s="328">
        <f t="shared" si="11"/>
        <v>0</v>
      </c>
      <c r="J18" s="257"/>
      <c r="K18" s="313"/>
      <c r="L18" s="257"/>
      <c r="M18" s="258">
        <f>D18+E18+F18+I18+L18</f>
        <v>7301500</v>
      </c>
    </row>
    <row r="19" spans="1:13" ht="27" customHeight="1" thickBot="1">
      <c r="A19" s="251" t="s">
        <v>119</v>
      </c>
      <c r="B19" s="354">
        <f t="shared" ref="B19:D19" si="12">SUM(B20:B24)</f>
        <v>3281000</v>
      </c>
      <c r="C19" s="309">
        <f t="shared" si="12"/>
        <v>228994</v>
      </c>
      <c r="D19" s="229">
        <f t="shared" si="12"/>
        <v>3509994</v>
      </c>
      <c r="E19" s="229">
        <f t="shared" ref="E19:M19" si="13">SUM(E20:E24)</f>
        <v>0</v>
      </c>
      <c r="F19" s="317">
        <f t="shared" si="13"/>
        <v>0</v>
      </c>
      <c r="G19" s="319">
        <f t="shared" si="13"/>
        <v>0</v>
      </c>
      <c r="H19" s="301">
        <f t="shared" si="13"/>
        <v>0</v>
      </c>
      <c r="I19" s="320">
        <f t="shared" si="13"/>
        <v>0</v>
      </c>
      <c r="J19" s="232">
        <f t="shared" si="13"/>
        <v>0</v>
      </c>
      <c r="K19" s="309">
        <f t="shared" si="13"/>
        <v>350000</v>
      </c>
      <c r="L19" s="232">
        <f t="shared" si="13"/>
        <v>350000</v>
      </c>
      <c r="M19" s="233">
        <f t="shared" si="13"/>
        <v>3859994</v>
      </c>
    </row>
    <row r="20" spans="1:13" ht="21" customHeight="1">
      <c r="A20" s="259" t="s">
        <v>120</v>
      </c>
      <c r="B20" s="359">
        <f>'Załącznik nr 2'!D20</f>
        <v>1754000</v>
      </c>
      <c r="C20" s="314">
        <v>70000</v>
      </c>
      <c r="D20" s="235">
        <f t="shared" ref="D20:D24" si="14">B20+C20</f>
        <v>1824000</v>
      </c>
      <c r="E20" s="260"/>
      <c r="F20" s="261"/>
      <c r="G20" s="329"/>
      <c r="H20" s="306"/>
      <c r="I20" s="330">
        <f>G20+H20</f>
        <v>0</v>
      </c>
      <c r="J20" s="262"/>
      <c r="K20" s="314"/>
      <c r="L20" s="262"/>
      <c r="M20" s="263">
        <f>D20+E20+F20+I20+L20</f>
        <v>1824000</v>
      </c>
    </row>
    <row r="21" spans="1:13" s="265" customFormat="1" ht="28.5" customHeight="1">
      <c r="A21" s="264" t="s">
        <v>121</v>
      </c>
      <c r="B21" s="356">
        <f>'Załącznik nr 2'!D21</f>
        <v>627000</v>
      </c>
      <c r="C21" s="311">
        <v>60000</v>
      </c>
      <c r="D21" s="241">
        <f t="shared" si="14"/>
        <v>687000</v>
      </c>
      <c r="E21" s="242"/>
      <c r="F21" s="243"/>
      <c r="G21" s="323"/>
      <c r="H21" s="303"/>
      <c r="I21" s="324"/>
      <c r="J21" s="244"/>
      <c r="K21" s="311">
        <v>350000</v>
      </c>
      <c r="L21" s="244">
        <f>J21+K21</f>
        <v>350000</v>
      </c>
      <c r="M21" s="245">
        <f>D21+E21+F21+I21+L21</f>
        <v>1037000</v>
      </c>
    </row>
    <row r="22" spans="1:13" ht="28.5" customHeight="1">
      <c r="A22" s="264" t="s">
        <v>122</v>
      </c>
      <c r="B22" s="356">
        <f>'Załącznik nr 2'!D22</f>
        <v>221000</v>
      </c>
      <c r="C22" s="313"/>
      <c r="D22" s="292">
        <f t="shared" si="14"/>
        <v>221000</v>
      </c>
      <c r="E22" s="255"/>
      <c r="F22" s="256"/>
      <c r="G22" s="327"/>
      <c r="H22" s="305"/>
      <c r="I22" s="328"/>
      <c r="J22" s="257"/>
      <c r="K22" s="313"/>
      <c r="L22" s="257"/>
      <c r="M22" s="258">
        <f>D22+E22+F22+I22+L22</f>
        <v>221000</v>
      </c>
    </row>
    <row r="23" spans="1:13" s="266" customFormat="1" ht="28.5" customHeight="1">
      <c r="A23" s="264" t="s">
        <v>157</v>
      </c>
      <c r="B23" s="356">
        <f>'Załącznik nr 2'!D23</f>
        <v>0</v>
      </c>
      <c r="C23" s="313"/>
      <c r="D23" s="292">
        <f t="shared" si="14"/>
        <v>0</v>
      </c>
      <c r="E23" s="255"/>
      <c r="F23" s="256"/>
      <c r="G23" s="327"/>
      <c r="H23" s="305"/>
      <c r="I23" s="328"/>
      <c r="J23" s="257"/>
      <c r="K23" s="313"/>
      <c r="L23" s="257"/>
      <c r="M23" s="258">
        <f>D23+E23+F23+I23+L23</f>
        <v>0</v>
      </c>
    </row>
    <row r="24" spans="1:13" s="266" customFormat="1" ht="28.5" customHeight="1" thickBot="1">
      <c r="A24" s="264" t="s">
        <v>123</v>
      </c>
      <c r="B24" s="358">
        <f>'Załącznik nr 2'!D24</f>
        <v>679000</v>
      </c>
      <c r="C24" s="313">
        <v>98994</v>
      </c>
      <c r="D24" s="292">
        <f t="shared" si="14"/>
        <v>777994</v>
      </c>
      <c r="E24" s="255"/>
      <c r="F24" s="256"/>
      <c r="G24" s="327"/>
      <c r="H24" s="305"/>
      <c r="I24" s="328">
        <f>G24+H24</f>
        <v>0</v>
      </c>
      <c r="J24" s="257"/>
      <c r="K24" s="313"/>
      <c r="L24" s="257">
        <f>J24+K24</f>
        <v>0</v>
      </c>
      <c r="M24" s="258">
        <f t="shared" ref="M24" si="15">D24+E24+F24+I24+L24</f>
        <v>777994</v>
      </c>
    </row>
    <row r="25" spans="1:13" s="266" customFormat="1" ht="28.5" hidden="1" customHeight="1" thickBot="1">
      <c r="A25" s="251" t="s">
        <v>127</v>
      </c>
      <c r="B25" s="354">
        <v>0</v>
      </c>
      <c r="C25" s="422"/>
      <c r="D25" s="229">
        <f>B25+C25</f>
        <v>0</v>
      </c>
      <c r="E25" s="230"/>
      <c r="F25" s="231"/>
      <c r="G25" s="319"/>
      <c r="H25" s="301"/>
      <c r="I25" s="320"/>
      <c r="J25" s="232"/>
      <c r="K25" s="309"/>
      <c r="L25" s="232"/>
      <c r="M25" s="233">
        <f>D25+E25+F25+I25+L25</f>
        <v>0</v>
      </c>
    </row>
    <row r="26" spans="1:13" ht="23.25" customHeight="1">
      <c r="A26" s="267" t="s">
        <v>124</v>
      </c>
      <c r="B26" s="359">
        <f>'Załącznik nr 2'!D26</f>
        <v>1274000</v>
      </c>
      <c r="C26" s="314"/>
      <c r="D26" s="235">
        <f t="shared" ref="D26:D27" si="16">B26+C26</f>
        <v>1274000</v>
      </c>
      <c r="E26" s="260"/>
      <c r="F26" s="261"/>
      <c r="G26" s="329"/>
      <c r="H26" s="306"/>
      <c r="I26" s="330"/>
      <c r="J26" s="262"/>
      <c r="K26" s="314"/>
      <c r="L26" s="262"/>
      <c r="M26" s="263">
        <f>D26+E26+F26+I26+L26</f>
        <v>1274000</v>
      </c>
    </row>
    <row r="27" spans="1:13" s="273" customFormat="1" ht="23.25" customHeight="1" thickBot="1">
      <c r="A27" s="268" t="s">
        <v>125</v>
      </c>
      <c r="B27" s="377">
        <f>'Załącznik nr 2'!D27</f>
        <v>0</v>
      </c>
      <c r="C27" s="316"/>
      <c r="D27" s="254">
        <f t="shared" si="16"/>
        <v>0</v>
      </c>
      <c r="E27" s="269">
        <v>72000</v>
      </c>
      <c r="F27" s="270"/>
      <c r="G27" s="331"/>
      <c r="H27" s="307"/>
      <c r="I27" s="332"/>
      <c r="J27" s="271"/>
      <c r="K27" s="315"/>
      <c r="L27" s="271"/>
      <c r="M27" s="272">
        <f>D27+E27+F27+I27+L27</f>
        <v>72000</v>
      </c>
    </row>
    <row r="28" spans="1:13" s="278" customFormat="1" ht="47.25" customHeight="1" thickBot="1">
      <c r="A28" s="274" t="s">
        <v>126</v>
      </c>
      <c r="B28" s="360">
        <f t="shared" ref="B28:D28" si="17">SUM(B29:B32)</f>
        <v>46307300</v>
      </c>
      <c r="C28" s="309">
        <f t="shared" si="17"/>
        <v>-809324</v>
      </c>
      <c r="D28" s="275">
        <f t="shared" si="17"/>
        <v>45497976</v>
      </c>
      <c r="E28" s="275">
        <f t="shared" ref="E28:L28" si="18">SUM(E29:E32)</f>
        <v>0</v>
      </c>
      <c r="F28" s="276">
        <f t="shared" si="18"/>
        <v>0</v>
      </c>
      <c r="G28" s="333">
        <f t="shared" si="18"/>
        <v>2254700</v>
      </c>
      <c r="H28" s="301">
        <f t="shared" si="18"/>
        <v>371400</v>
      </c>
      <c r="I28" s="334">
        <f t="shared" si="18"/>
        <v>2626100</v>
      </c>
      <c r="J28" s="277">
        <f t="shared" si="18"/>
        <v>0</v>
      </c>
      <c r="K28" s="309">
        <f t="shared" si="18"/>
        <v>0</v>
      </c>
      <c r="L28" s="277">
        <f t="shared" si="18"/>
        <v>0</v>
      </c>
      <c r="M28" s="233">
        <f>SUM(M29:M32)</f>
        <v>48124076</v>
      </c>
    </row>
    <row r="29" spans="1:13" s="278" customFormat="1" ht="23.25" customHeight="1">
      <c r="A29" s="279" t="s">
        <v>3</v>
      </c>
      <c r="B29" s="359">
        <f>'Załącznik nr 2'!D29</f>
        <v>16502000</v>
      </c>
      <c r="C29" s="314">
        <v>-130000</v>
      </c>
      <c r="D29" s="260">
        <f t="shared" ref="D29:D32" si="19">B29+C29</f>
        <v>16372000</v>
      </c>
      <c r="E29" s="260"/>
      <c r="F29" s="261"/>
      <c r="G29" s="329"/>
      <c r="H29" s="306"/>
      <c r="I29" s="330"/>
      <c r="J29" s="262"/>
      <c r="K29" s="314"/>
      <c r="L29" s="262"/>
      <c r="M29" s="263">
        <f>D29+E29+F29+I29+L29</f>
        <v>16372000</v>
      </c>
    </row>
    <row r="30" spans="1:13" s="281" customFormat="1" ht="23.25" customHeight="1">
      <c r="A30" s="280" t="s">
        <v>5</v>
      </c>
      <c r="B30" s="356">
        <f>'Załącznik nr 2'!D30</f>
        <v>23666676</v>
      </c>
      <c r="C30" s="311"/>
      <c r="D30" s="242">
        <f t="shared" si="19"/>
        <v>23666676</v>
      </c>
      <c r="E30" s="242"/>
      <c r="F30" s="243"/>
      <c r="G30" s="323">
        <v>2200000</v>
      </c>
      <c r="H30" s="303">
        <f>221400+150000</f>
        <v>371400</v>
      </c>
      <c r="I30" s="324">
        <f>G30+H30</f>
        <v>2571400</v>
      </c>
      <c r="J30" s="244"/>
      <c r="K30" s="311"/>
      <c r="L30" s="244">
        <f>J30+K30</f>
        <v>0</v>
      </c>
      <c r="M30" s="245">
        <f>D30+E30+F30+I30+L30</f>
        <v>26238076</v>
      </c>
    </row>
    <row r="31" spans="1:13" s="281" customFormat="1" ht="23.25" customHeight="1">
      <c r="A31" s="349" t="s">
        <v>6</v>
      </c>
      <c r="B31" s="358">
        <f>'Załącznik nr 2'!D31</f>
        <v>2865324</v>
      </c>
      <c r="C31" s="313">
        <v>-679324</v>
      </c>
      <c r="D31" s="255">
        <f t="shared" si="19"/>
        <v>2186000</v>
      </c>
      <c r="E31" s="255"/>
      <c r="F31" s="256"/>
      <c r="G31" s="327"/>
      <c r="H31" s="305"/>
      <c r="I31" s="328"/>
      <c r="J31" s="257"/>
      <c r="K31" s="313"/>
      <c r="L31" s="257"/>
      <c r="M31" s="258">
        <f>D31+E31+F31+I31+L31</f>
        <v>2186000</v>
      </c>
    </row>
    <row r="32" spans="1:13" s="273" customFormat="1" ht="23.25" customHeight="1" thickBot="1">
      <c r="A32" s="348" t="s">
        <v>92</v>
      </c>
      <c r="B32" s="377">
        <f>'Załącznik nr 2'!D32</f>
        <v>3273300</v>
      </c>
      <c r="C32" s="316"/>
      <c r="D32" s="269">
        <f t="shared" si="19"/>
        <v>3273300</v>
      </c>
      <c r="E32" s="269"/>
      <c r="F32" s="282"/>
      <c r="G32" s="335">
        <v>54700</v>
      </c>
      <c r="H32" s="308"/>
      <c r="I32" s="336">
        <f>G32+H32</f>
        <v>54700</v>
      </c>
      <c r="J32" s="283"/>
      <c r="K32" s="316"/>
      <c r="L32" s="283"/>
      <c r="M32" s="272">
        <f>D32+E32+F32+I32+L32</f>
        <v>3328000</v>
      </c>
    </row>
    <row r="33" spans="1:13" s="273" customFormat="1" ht="45" customHeight="1" thickBot="1">
      <c r="A33" s="284" t="s">
        <v>129</v>
      </c>
      <c r="B33" s="363">
        <f t="shared" ref="B33:D33" si="20">B2+B16+B19+B26+B27+B28+B25</f>
        <v>86998300</v>
      </c>
      <c r="C33" s="309">
        <f t="shared" si="20"/>
        <v>242600</v>
      </c>
      <c r="D33" s="285">
        <f t="shared" si="20"/>
        <v>87240900</v>
      </c>
      <c r="E33" s="285">
        <f t="shared" ref="E33:M33" si="21">E2+E16+E19+E26+E27+E28+E25</f>
        <v>72000</v>
      </c>
      <c r="F33" s="286">
        <f t="shared" si="21"/>
        <v>0</v>
      </c>
      <c r="G33" s="337">
        <f t="shared" si="21"/>
        <v>2389700</v>
      </c>
      <c r="H33" s="301">
        <f t="shared" si="21"/>
        <v>371400</v>
      </c>
      <c r="I33" s="338">
        <f t="shared" si="21"/>
        <v>2761100</v>
      </c>
      <c r="J33" s="287">
        <f t="shared" si="21"/>
        <v>2367000</v>
      </c>
      <c r="K33" s="309">
        <f t="shared" si="21"/>
        <v>-614000</v>
      </c>
      <c r="L33" s="287">
        <f t="shared" si="21"/>
        <v>1753000</v>
      </c>
      <c r="M33" s="288">
        <f t="shared" si="21"/>
        <v>91827000</v>
      </c>
    </row>
    <row r="34" spans="1:13" ht="15.75">
      <c r="B34" s="289"/>
      <c r="C34" s="364"/>
      <c r="D34" s="289"/>
      <c r="E34" s="290"/>
      <c r="F34" s="290"/>
      <c r="G34" s="289"/>
      <c r="H34" s="289"/>
      <c r="I34" s="289"/>
      <c r="J34" s="289"/>
      <c r="K34" s="289"/>
      <c r="L34" s="289"/>
      <c r="M34" s="289"/>
    </row>
    <row r="35" spans="1:13" ht="15.75">
      <c r="B35" s="289"/>
      <c r="C35" s="364"/>
      <c r="D35" s="289"/>
      <c r="E35" s="290"/>
      <c r="F35" s="290"/>
      <c r="G35" s="289"/>
      <c r="H35" s="289"/>
      <c r="I35" s="289"/>
      <c r="J35" s="289"/>
      <c r="K35" s="289"/>
      <c r="L35" s="289"/>
      <c r="M35" s="289"/>
    </row>
    <row r="36" spans="1:13" ht="15.75">
      <c r="B36" s="289"/>
      <c r="C36" s="364"/>
      <c r="D36" s="289"/>
      <c r="E36" s="290"/>
      <c r="F36" s="290"/>
      <c r="G36" s="289"/>
      <c r="H36" s="289"/>
      <c r="I36" s="289"/>
      <c r="K36" s="289"/>
      <c r="L36" s="289"/>
      <c r="M36" s="289">
        <f>M29</f>
        <v>16372000</v>
      </c>
    </row>
    <row r="37" spans="1:13" ht="15.75">
      <c r="B37" s="289"/>
      <c r="C37" s="364"/>
      <c r="D37" s="289"/>
      <c r="E37" s="290"/>
      <c r="F37" s="290"/>
      <c r="G37" s="289"/>
      <c r="H37" s="289"/>
      <c r="I37" s="289"/>
      <c r="K37" s="289"/>
      <c r="L37" s="289"/>
      <c r="M37" s="289">
        <f>M2-M8-M9+M16+M19+M27+M30</f>
        <v>58916800</v>
      </c>
    </row>
    <row r="38" spans="1:13" ht="15.75">
      <c r="B38" s="289"/>
      <c r="C38" s="364"/>
      <c r="D38" s="289"/>
      <c r="E38" s="290"/>
      <c r="F38" s="290"/>
      <c r="G38" s="289"/>
      <c r="H38" s="289"/>
      <c r="I38" s="289"/>
      <c r="K38" s="289"/>
      <c r="L38" s="289"/>
      <c r="M38" s="289">
        <f>M8+M9+M26+M31+M32</f>
        <v>16538200</v>
      </c>
    </row>
    <row r="39" spans="1:13" ht="15.75">
      <c r="B39" s="289"/>
      <c r="C39" s="364"/>
      <c r="D39" s="289"/>
      <c r="E39" s="290"/>
      <c r="F39" s="290"/>
      <c r="G39" s="289"/>
      <c r="H39" s="289"/>
      <c r="I39" s="289"/>
      <c r="J39" s="289"/>
      <c r="K39" s="289"/>
      <c r="L39" s="289"/>
      <c r="M39" s="289"/>
    </row>
    <row r="40" spans="1:13" ht="15.75">
      <c r="B40" s="289"/>
      <c r="C40" s="364"/>
      <c r="D40" s="289"/>
      <c r="E40" s="290"/>
      <c r="F40" s="290"/>
      <c r="G40" s="289"/>
      <c r="H40" s="289"/>
      <c r="I40" s="289"/>
      <c r="J40" s="289"/>
      <c r="K40" s="289"/>
      <c r="L40" s="289"/>
      <c r="M40" s="289"/>
    </row>
    <row r="41" spans="1:13" ht="15.75">
      <c r="B41" s="289"/>
      <c r="C41" s="364"/>
      <c r="D41" s="289"/>
      <c r="E41" s="290"/>
      <c r="F41" s="290"/>
      <c r="G41" s="289"/>
      <c r="H41" s="289"/>
      <c r="I41" s="289"/>
      <c r="J41" s="289"/>
      <c r="K41" s="289"/>
      <c r="L41" s="289"/>
      <c r="M41" s="289"/>
    </row>
    <row r="42" spans="1:13" ht="15.75">
      <c r="B42" s="289"/>
      <c r="C42" s="364"/>
      <c r="D42" s="289"/>
      <c r="E42" s="290"/>
      <c r="F42" s="290"/>
      <c r="G42" s="289"/>
      <c r="H42" s="289"/>
      <c r="I42" s="289"/>
      <c r="J42" s="289"/>
      <c r="K42" s="289"/>
      <c r="L42" s="289"/>
      <c r="M42" s="289"/>
    </row>
    <row r="43" spans="1:13" ht="15.75">
      <c r="B43" s="289"/>
      <c r="C43" s="364"/>
      <c r="D43" s="289"/>
      <c r="E43" s="290"/>
      <c r="F43" s="290"/>
      <c r="G43" s="289"/>
      <c r="H43" s="289"/>
      <c r="I43" s="289"/>
      <c r="J43" s="289"/>
      <c r="K43" s="289"/>
      <c r="L43" s="289"/>
      <c r="M43" s="289"/>
    </row>
    <row r="44" spans="1:13" ht="15.75">
      <c r="B44" s="289"/>
      <c r="C44" s="364"/>
      <c r="D44" s="289"/>
      <c r="E44" s="290"/>
      <c r="F44" s="290"/>
      <c r="G44" s="289"/>
      <c r="H44" s="289"/>
      <c r="I44" s="289"/>
      <c r="J44" s="289"/>
      <c r="K44" s="289"/>
      <c r="L44" s="289"/>
      <c r="M44" s="289"/>
    </row>
    <row r="45" spans="1:13" ht="15.75">
      <c r="B45" s="289"/>
      <c r="C45" s="364"/>
      <c r="D45" s="289"/>
      <c r="E45" s="290"/>
      <c r="F45" s="290"/>
      <c r="G45" s="289"/>
      <c r="H45" s="289"/>
      <c r="I45" s="289"/>
      <c r="J45" s="289"/>
      <c r="K45" s="289"/>
      <c r="L45" s="289"/>
      <c r="M45" s="289"/>
    </row>
    <row r="46" spans="1:13" ht="15.75">
      <c r="B46" s="289"/>
      <c r="C46" s="364"/>
      <c r="D46" s="289"/>
      <c r="E46" s="290"/>
      <c r="F46" s="290"/>
      <c r="G46" s="289"/>
      <c r="H46" s="289"/>
      <c r="I46" s="289"/>
      <c r="J46" s="289"/>
      <c r="K46" s="289"/>
      <c r="L46" s="289"/>
      <c r="M46" s="289"/>
    </row>
    <row r="47" spans="1:13" ht="15.75">
      <c r="B47" s="289"/>
      <c r="C47" s="364"/>
      <c r="D47" s="289"/>
      <c r="E47" s="290"/>
      <c r="F47" s="290"/>
      <c r="G47" s="289"/>
      <c r="H47" s="289"/>
      <c r="I47" s="289"/>
      <c r="J47" s="289"/>
      <c r="K47" s="289"/>
      <c r="L47" s="289"/>
      <c r="M47" s="289"/>
    </row>
    <row r="48" spans="1:13" ht="15.75">
      <c r="B48" s="289"/>
      <c r="C48" s="364"/>
      <c r="D48" s="289"/>
      <c r="E48" s="290"/>
      <c r="F48" s="290"/>
      <c r="G48" s="289"/>
      <c r="H48" s="289"/>
      <c r="I48" s="289"/>
      <c r="J48" s="289"/>
      <c r="K48" s="289"/>
      <c r="L48" s="289"/>
      <c r="M48" s="289"/>
    </row>
    <row r="49" spans="2:13" ht="15.75">
      <c r="B49" s="289"/>
      <c r="C49" s="364"/>
      <c r="D49" s="289"/>
      <c r="E49" s="290"/>
      <c r="F49" s="290"/>
      <c r="G49" s="289"/>
      <c r="H49" s="289"/>
      <c r="I49" s="289"/>
      <c r="J49" s="289"/>
      <c r="K49" s="289"/>
      <c r="L49" s="289"/>
      <c r="M49" s="289"/>
    </row>
    <row r="50" spans="2:13" ht="15.75">
      <c r="B50" s="289"/>
      <c r="C50" s="364"/>
      <c r="D50" s="289"/>
      <c r="E50" s="290"/>
      <c r="F50" s="290"/>
      <c r="G50" s="289"/>
      <c r="H50" s="289"/>
      <c r="I50" s="289"/>
      <c r="J50" s="289"/>
      <c r="K50" s="289"/>
      <c r="L50" s="289"/>
      <c r="M50" s="289"/>
    </row>
    <row r="51" spans="2:13" ht="15.75">
      <c r="B51" s="289"/>
      <c r="C51" s="364"/>
      <c r="D51" s="289"/>
      <c r="E51" s="290"/>
      <c r="F51" s="290"/>
      <c r="G51" s="289"/>
      <c r="H51" s="289"/>
      <c r="I51" s="289"/>
      <c r="J51" s="289"/>
      <c r="K51" s="289"/>
      <c r="L51" s="289"/>
      <c r="M51" s="289"/>
    </row>
    <row r="52" spans="2:13" ht="15.75">
      <c r="B52" s="289"/>
      <c r="C52" s="364"/>
      <c r="D52" s="289"/>
      <c r="E52" s="290"/>
      <c r="F52" s="290"/>
      <c r="G52" s="289"/>
      <c r="H52" s="289"/>
      <c r="I52" s="289"/>
      <c r="J52" s="289"/>
      <c r="K52" s="289"/>
      <c r="L52" s="289"/>
      <c r="M52" s="289"/>
    </row>
    <row r="53" spans="2:13" ht="15.75">
      <c r="B53" s="289"/>
      <c r="C53" s="364"/>
      <c r="D53" s="289"/>
      <c r="E53" s="290"/>
      <c r="F53" s="290"/>
      <c r="G53" s="289"/>
      <c r="H53" s="289"/>
      <c r="I53" s="289"/>
      <c r="J53" s="289"/>
      <c r="K53" s="289"/>
      <c r="L53" s="289"/>
      <c r="M53" s="289"/>
    </row>
    <row r="54" spans="2:13" ht="15.75">
      <c r="B54" s="289"/>
      <c r="C54" s="364"/>
      <c r="D54" s="289"/>
      <c r="E54" s="290"/>
      <c r="F54" s="290"/>
      <c r="G54" s="289"/>
      <c r="H54" s="289"/>
      <c r="I54" s="289"/>
      <c r="J54" s="289"/>
      <c r="K54" s="289"/>
      <c r="L54" s="289"/>
      <c r="M54" s="289"/>
    </row>
    <row r="55" spans="2:13" ht="15.75">
      <c r="B55" s="289"/>
      <c r="C55" s="364"/>
      <c r="D55" s="289"/>
      <c r="E55" s="290"/>
      <c r="F55" s="290"/>
      <c r="G55" s="289"/>
      <c r="H55" s="289"/>
      <c r="I55" s="289"/>
      <c r="J55" s="289"/>
      <c r="K55" s="289"/>
      <c r="L55" s="289"/>
      <c r="M55" s="289"/>
    </row>
    <row r="56" spans="2:13" ht="15.75">
      <c r="B56" s="289"/>
      <c r="C56" s="364"/>
      <c r="D56" s="289"/>
      <c r="E56" s="290"/>
      <c r="F56" s="290"/>
      <c r="G56" s="289"/>
      <c r="H56" s="289"/>
      <c r="I56" s="289"/>
      <c r="J56" s="289"/>
      <c r="K56" s="289"/>
      <c r="L56" s="289"/>
      <c r="M56" s="289"/>
    </row>
    <row r="57" spans="2:13" ht="15.75">
      <c r="B57" s="289"/>
      <c r="C57" s="364"/>
      <c r="D57" s="289"/>
      <c r="E57" s="290"/>
      <c r="F57" s="290"/>
      <c r="G57" s="289"/>
      <c r="H57" s="289"/>
      <c r="I57" s="289"/>
      <c r="J57" s="289"/>
      <c r="K57" s="289"/>
      <c r="L57" s="289"/>
      <c r="M57" s="289"/>
    </row>
    <row r="58" spans="2:13" ht="15.75">
      <c r="B58" s="289"/>
      <c r="C58" s="364"/>
      <c r="D58" s="289"/>
      <c r="E58" s="290"/>
      <c r="F58" s="290"/>
      <c r="G58" s="289"/>
      <c r="H58" s="289"/>
      <c r="I58" s="289"/>
      <c r="J58" s="289"/>
      <c r="K58" s="289"/>
      <c r="L58" s="289"/>
      <c r="M58" s="289"/>
    </row>
    <row r="59" spans="2:13" ht="15.75">
      <c r="B59" s="289"/>
      <c r="C59" s="364"/>
      <c r="D59" s="289"/>
      <c r="E59" s="290"/>
      <c r="F59" s="290"/>
      <c r="G59" s="289"/>
      <c r="H59" s="289"/>
      <c r="I59" s="289"/>
      <c r="J59" s="289"/>
      <c r="K59" s="289"/>
      <c r="L59" s="289"/>
      <c r="M59" s="289"/>
    </row>
    <row r="60" spans="2:13" ht="15.75">
      <c r="B60" s="289"/>
      <c r="C60" s="364"/>
      <c r="D60" s="289"/>
      <c r="E60" s="290"/>
      <c r="F60" s="290"/>
      <c r="G60" s="289"/>
      <c r="H60" s="289"/>
      <c r="I60" s="289"/>
      <c r="J60" s="289"/>
      <c r="K60" s="289"/>
      <c r="L60" s="289"/>
      <c r="M60" s="289"/>
    </row>
    <row r="61" spans="2:13" ht="15.75">
      <c r="B61" s="289"/>
      <c r="C61" s="364"/>
      <c r="D61" s="289"/>
      <c r="E61" s="290"/>
      <c r="F61" s="290"/>
      <c r="G61" s="289"/>
      <c r="H61" s="289"/>
      <c r="I61" s="289"/>
      <c r="J61" s="289"/>
      <c r="K61" s="289"/>
      <c r="L61" s="289"/>
      <c r="M61" s="289"/>
    </row>
    <row r="62" spans="2:13" ht="15.75">
      <c r="B62" s="289"/>
      <c r="C62" s="364"/>
      <c r="D62" s="289"/>
      <c r="E62" s="290"/>
      <c r="F62" s="290"/>
      <c r="G62" s="289"/>
      <c r="H62" s="289"/>
      <c r="I62" s="289"/>
      <c r="J62" s="289"/>
      <c r="K62" s="289"/>
      <c r="L62" s="289"/>
      <c r="M62" s="289"/>
    </row>
    <row r="63" spans="2:13" ht="15.75">
      <c r="B63" s="289"/>
      <c r="C63" s="364"/>
      <c r="D63" s="289"/>
      <c r="E63" s="290"/>
      <c r="F63" s="290"/>
      <c r="G63" s="289"/>
      <c r="H63" s="289"/>
      <c r="I63" s="289"/>
      <c r="J63" s="289"/>
      <c r="K63" s="289"/>
      <c r="L63" s="289"/>
      <c r="M63" s="289"/>
    </row>
    <row r="64" spans="2:13" ht="15.75">
      <c r="B64" s="289"/>
      <c r="C64" s="364"/>
      <c r="D64" s="289"/>
      <c r="E64" s="290"/>
      <c r="F64" s="290"/>
      <c r="G64" s="289"/>
      <c r="H64" s="289"/>
      <c r="I64" s="289"/>
      <c r="J64" s="289"/>
      <c r="K64" s="289"/>
      <c r="L64" s="289"/>
      <c r="M64" s="289"/>
    </row>
    <row r="65" spans="2:13" ht="15.75">
      <c r="B65" s="289"/>
      <c r="C65" s="364"/>
      <c r="D65" s="289"/>
      <c r="E65" s="290"/>
      <c r="F65" s="290"/>
      <c r="G65" s="289"/>
      <c r="H65" s="289"/>
      <c r="I65" s="289"/>
      <c r="J65" s="289"/>
      <c r="K65" s="289"/>
      <c r="L65" s="289"/>
      <c r="M65" s="289"/>
    </row>
    <row r="66" spans="2:13" ht="15.75">
      <c r="B66" s="289"/>
      <c r="C66" s="364"/>
      <c r="D66" s="289"/>
      <c r="E66" s="290"/>
      <c r="F66" s="290"/>
      <c r="G66" s="289"/>
      <c r="H66" s="289"/>
      <c r="I66" s="289"/>
      <c r="J66" s="289"/>
      <c r="K66" s="289"/>
      <c r="L66" s="289"/>
      <c r="M66" s="289"/>
    </row>
    <row r="67" spans="2:13" ht="15.75">
      <c r="B67" s="289"/>
      <c r="C67" s="364"/>
      <c r="D67" s="289"/>
      <c r="E67" s="290"/>
      <c r="F67" s="290"/>
      <c r="G67" s="289"/>
      <c r="H67" s="289"/>
      <c r="I67" s="289"/>
      <c r="J67" s="289"/>
      <c r="K67" s="289"/>
      <c r="L67" s="289"/>
      <c r="M67" s="289"/>
    </row>
    <row r="68" spans="2:13" ht="15.75">
      <c r="B68" s="289"/>
      <c r="C68" s="364"/>
      <c r="D68" s="289"/>
      <c r="E68" s="290"/>
      <c r="F68" s="290"/>
      <c r="G68" s="289"/>
      <c r="H68" s="289"/>
      <c r="I68" s="289"/>
      <c r="J68" s="289"/>
      <c r="K68" s="289"/>
      <c r="L68" s="289"/>
      <c r="M68" s="289"/>
    </row>
    <row r="69" spans="2:13" ht="15.75">
      <c r="B69" s="289"/>
      <c r="C69" s="364"/>
      <c r="D69" s="289"/>
      <c r="E69" s="290"/>
      <c r="F69" s="290"/>
      <c r="G69" s="289"/>
      <c r="H69" s="289"/>
      <c r="I69" s="289"/>
      <c r="J69" s="289"/>
      <c r="K69" s="289"/>
      <c r="L69" s="289"/>
      <c r="M69" s="289"/>
    </row>
    <row r="70" spans="2:13" ht="15.75">
      <c r="B70" s="289"/>
      <c r="C70" s="364"/>
      <c r="D70" s="289"/>
      <c r="E70" s="290"/>
      <c r="F70" s="290"/>
      <c r="G70" s="289"/>
      <c r="H70" s="289"/>
      <c r="I70" s="289"/>
      <c r="J70" s="289"/>
      <c r="K70" s="289"/>
      <c r="L70" s="289"/>
      <c r="M70" s="289"/>
    </row>
    <row r="71" spans="2:13" ht="15.75">
      <c r="B71" s="289"/>
      <c r="C71" s="364"/>
      <c r="D71" s="289"/>
      <c r="E71" s="290"/>
      <c r="F71" s="290"/>
      <c r="G71" s="289"/>
      <c r="H71" s="289"/>
      <c r="I71" s="289"/>
      <c r="J71" s="289"/>
      <c r="K71" s="289"/>
      <c r="L71" s="289"/>
      <c r="M71" s="289"/>
    </row>
    <row r="72" spans="2:13" ht="15.75">
      <c r="B72" s="289"/>
      <c r="C72" s="364"/>
      <c r="D72" s="289"/>
      <c r="E72" s="290"/>
      <c r="F72" s="290"/>
      <c r="G72" s="289"/>
      <c r="H72" s="289"/>
      <c r="I72" s="289"/>
      <c r="J72" s="289"/>
      <c r="K72" s="289"/>
      <c r="L72" s="289"/>
      <c r="M72" s="289"/>
    </row>
    <row r="73" spans="2:13" ht="15.75">
      <c r="B73" s="289"/>
      <c r="C73" s="364"/>
      <c r="D73" s="289"/>
      <c r="E73" s="290"/>
      <c r="F73" s="290"/>
      <c r="G73" s="289"/>
      <c r="H73" s="289"/>
      <c r="I73" s="289"/>
      <c r="J73" s="289"/>
      <c r="K73" s="289"/>
      <c r="L73" s="289"/>
      <c r="M73" s="289"/>
    </row>
    <row r="74" spans="2:13" ht="15.75">
      <c r="B74" s="289"/>
      <c r="C74" s="364"/>
      <c r="D74" s="289"/>
      <c r="E74" s="290"/>
      <c r="F74" s="290"/>
      <c r="G74" s="289"/>
      <c r="H74" s="289"/>
      <c r="I74" s="289"/>
      <c r="J74" s="289"/>
      <c r="K74" s="289"/>
      <c r="L74" s="289"/>
      <c r="M74" s="289"/>
    </row>
    <row r="75" spans="2:13" ht="15.75">
      <c r="B75" s="289"/>
      <c r="C75" s="364"/>
      <c r="D75" s="289"/>
      <c r="E75" s="290"/>
      <c r="F75" s="290"/>
      <c r="G75" s="289"/>
      <c r="H75" s="289"/>
      <c r="I75" s="289"/>
      <c r="J75" s="289"/>
      <c r="K75" s="289"/>
      <c r="L75" s="289"/>
      <c r="M75" s="289"/>
    </row>
    <row r="76" spans="2:13" ht="15.75">
      <c r="B76" s="289"/>
      <c r="C76" s="364"/>
      <c r="D76" s="289"/>
      <c r="E76" s="290"/>
      <c r="F76" s="290"/>
      <c r="G76" s="289"/>
      <c r="H76" s="289"/>
      <c r="I76" s="289"/>
      <c r="J76" s="289"/>
      <c r="K76" s="289"/>
      <c r="L76" s="289"/>
      <c r="M76" s="289"/>
    </row>
    <row r="77" spans="2:13" ht="15.75">
      <c r="B77" s="289"/>
      <c r="C77" s="364"/>
      <c r="D77" s="289"/>
      <c r="E77" s="290"/>
      <c r="F77" s="290"/>
      <c r="G77" s="289"/>
      <c r="H77" s="289"/>
      <c r="I77" s="289"/>
      <c r="J77" s="289"/>
      <c r="K77" s="289"/>
      <c r="L77" s="289"/>
      <c r="M77" s="289"/>
    </row>
    <row r="78" spans="2:13" ht="15.75">
      <c r="B78" s="289"/>
      <c r="C78" s="364"/>
      <c r="D78" s="289"/>
      <c r="E78" s="290"/>
      <c r="F78" s="290"/>
      <c r="G78" s="289"/>
      <c r="H78" s="289"/>
      <c r="I78" s="289"/>
      <c r="J78" s="289"/>
      <c r="K78" s="289"/>
      <c r="L78" s="289"/>
      <c r="M78" s="289"/>
    </row>
    <row r="79" spans="2:13" ht="15.75">
      <c r="B79" s="289"/>
      <c r="C79" s="364"/>
      <c r="D79" s="289"/>
      <c r="E79" s="290"/>
      <c r="F79" s="290"/>
      <c r="G79" s="289"/>
      <c r="H79" s="289"/>
      <c r="I79" s="289"/>
      <c r="J79" s="289"/>
      <c r="K79" s="289"/>
      <c r="L79" s="289"/>
      <c r="M79" s="289"/>
    </row>
    <row r="80" spans="2:13" ht="15.75">
      <c r="B80" s="289"/>
      <c r="C80" s="364"/>
      <c r="D80" s="289"/>
      <c r="E80" s="290"/>
      <c r="F80" s="290"/>
      <c r="G80" s="289"/>
      <c r="H80" s="289"/>
      <c r="I80" s="289"/>
      <c r="J80" s="289"/>
      <c r="K80" s="289"/>
      <c r="L80" s="289"/>
      <c r="M80" s="289"/>
    </row>
    <row r="81" spans="2:13" ht="15.75">
      <c r="B81" s="289"/>
      <c r="C81" s="364"/>
      <c r="D81" s="289"/>
      <c r="E81" s="290"/>
      <c r="F81" s="290"/>
      <c r="G81" s="289"/>
      <c r="H81" s="289"/>
      <c r="I81" s="289"/>
      <c r="J81" s="289"/>
      <c r="K81" s="289"/>
      <c r="L81" s="289"/>
      <c r="M81" s="289"/>
    </row>
    <row r="82" spans="2:13" ht="15.75">
      <c r="B82" s="289"/>
      <c r="C82" s="364"/>
      <c r="D82" s="289"/>
      <c r="E82" s="290"/>
      <c r="F82" s="290"/>
      <c r="G82" s="289"/>
      <c r="H82" s="289"/>
      <c r="I82" s="289"/>
      <c r="J82" s="289"/>
      <c r="K82" s="289"/>
      <c r="L82" s="289"/>
      <c r="M82" s="289"/>
    </row>
    <row r="83" spans="2:13" ht="15.75">
      <c r="B83" s="289"/>
      <c r="C83" s="364"/>
      <c r="D83" s="289"/>
      <c r="E83" s="290"/>
      <c r="F83" s="290"/>
      <c r="G83" s="289"/>
      <c r="H83" s="289"/>
      <c r="I83" s="289"/>
      <c r="J83" s="289"/>
      <c r="K83" s="289"/>
      <c r="L83" s="289"/>
      <c r="M83" s="289"/>
    </row>
    <row r="84" spans="2:13" ht="15.75">
      <c r="B84" s="289"/>
      <c r="C84" s="364"/>
      <c r="D84" s="289"/>
      <c r="E84" s="290"/>
      <c r="F84" s="290"/>
      <c r="G84" s="289"/>
      <c r="H84" s="289"/>
      <c r="I84" s="289"/>
      <c r="J84" s="289"/>
      <c r="K84" s="289"/>
      <c r="L84" s="289"/>
      <c r="M84" s="289"/>
    </row>
    <row r="85" spans="2:13" ht="15.75">
      <c r="B85" s="289"/>
      <c r="C85" s="364"/>
      <c r="D85" s="289"/>
      <c r="E85" s="290"/>
      <c r="F85" s="290"/>
      <c r="G85" s="289"/>
      <c r="H85" s="289"/>
      <c r="I85" s="289"/>
      <c r="J85" s="289"/>
      <c r="K85" s="289"/>
      <c r="L85" s="289"/>
      <c r="M85" s="289"/>
    </row>
    <row r="86" spans="2:13" ht="15.75">
      <c r="B86" s="289"/>
      <c r="C86" s="364"/>
      <c r="D86" s="289"/>
      <c r="E86" s="290"/>
      <c r="F86" s="290"/>
      <c r="G86" s="289"/>
      <c r="H86" s="289"/>
      <c r="I86" s="289"/>
      <c r="J86" s="289"/>
      <c r="K86" s="289"/>
      <c r="L86" s="289"/>
      <c r="M86" s="289"/>
    </row>
    <row r="87" spans="2:13" ht="15.75">
      <c r="B87" s="289"/>
      <c r="C87" s="364"/>
      <c r="D87" s="289"/>
      <c r="E87" s="290"/>
      <c r="F87" s="290"/>
      <c r="G87" s="289"/>
      <c r="H87" s="289"/>
      <c r="I87" s="289"/>
      <c r="J87" s="289"/>
      <c r="K87" s="289"/>
      <c r="L87" s="289"/>
      <c r="M87" s="289"/>
    </row>
    <row r="88" spans="2:13" ht="15.75">
      <c r="B88" s="289"/>
      <c r="C88" s="364"/>
      <c r="D88" s="289"/>
      <c r="E88" s="290"/>
      <c r="F88" s="290"/>
      <c r="G88" s="289"/>
      <c r="H88" s="289"/>
      <c r="I88" s="289"/>
      <c r="J88" s="289"/>
      <c r="K88" s="289"/>
      <c r="L88" s="289"/>
      <c r="M88" s="289"/>
    </row>
    <row r="89" spans="2:13" ht="15.75">
      <c r="B89" s="289"/>
      <c r="C89" s="364"/>
      <c r="D89" s="289"/>
      <c r="E89" s="290"/>
      <c r="F89" s="290"/>
      <c r="G89" s="289"/>
      <c r="H89" s="289"/>
      <c r="I89" s="289"/>
      <c r="J89" s="289"/>
      <c r="K89" s="289"/>
      <c r="L89" s="289"/>
      <c r="M89" s="289"/>
    </row>
    <row r="90" spans="2:13" ht="15.75">
      <c r="B90" s="289"/>
      <c r="C90" s="364"/>
      <c r="D90" s="289"/>
      <c r="E90" s="290"/>
      <c r="F90" s="290"/>
      <c r="G90" s="289"/>
      <c r="H90" s="289"/>
      <c r="I90" s="289"/>
      <c r="J90" s="289"/>
      <c r="K90" s="289"/>
      <c r="L90" s="289"/>
      <c r="M90" s="289"/>
    </row>
    <row r="91" spans="2:13" ht="15.75">
      <c r="B91" s="289"/>
      <c r="C91" s="364"/>
      <c r="D91" s="289"/>
      <c r="E91" s="290"/>
      <c r="F91" s="290"/>
      <c r="G91" s="289"/>
      <c r="H91" s="289"/>
      <c r="I91" s="289"/>
      <c r="J91" s="289"/>
      <c r="K91" s="289"/>
      <c r="L91" s="289"/>
      <c r="M91" s="289"/>
    </row>
    <row r="92" spans="2:13" ht="15.75">
      <c r="B92" s="289"/>
      <c r="C92" s="364"/>
      <c r="D92" s="289"/>
      <c r="E92" s="290"/>
      <c r="F92" s="290"/>
      <c r="G92" s="289"/>
      <c r="H92" s="289"/>
      <c r="I92" s="289"/>
      <c r="J92" s="289"/>
      <c r="K92" s="289"/>
      <c r="L92" s="289"/>
      <c r="M92" s="289"/>
    </row>
    <row r="93" spans="2:13" ht="15.75">
      <c r="B93" s="289"/>
      <c r="C93" s="364"/>
      <c r="D93" s="289"/>
      <c r="E93" s="290"/>
      <c r="F93" s="290"/>
      <c r="G93" s="289"/>
      <c r="H93" s="289"/>
      <c r="I93" s="289"/>
      <c r="J93" s="289"/>
      <c r="K93" s="289"/>
      <c r="L93" s="289"/>
      <c r="M93" s="289"/>
    </row>
    <row r="94" spans="2:13" ht="15.75">
      <c r="B94" s="289"/>
      <c r="C94" s="364"/>
      <c r="D94" s="289"/>
      <c r="E94" s="290"/>
      <c r="F94" s="290"/>
      <c r="G94" s="289"/>
      <c r="H94" s="289"/>
      <c r="I94" s="289"/>
      <c r="J94" s="289"/>
      <c r="K94" s="289"/>
      <c r="L94" s="289"/>
      <c r="M94" s="289"/>
    </row>
    <row r="95" spans="2:13" ht="15.75">
      <c r="B95" s="289"/>
      <c r="C95" s="364"/>
      <c r="D95" s="289"/>
      <c r="E95" s="290"/>
      <c r="F95" s="290"/>
      <c r="G95" s="289"/>
      <c r="H95" s="289"/>
      <c r="I95" s="289"/>
      <c r="J95" s="289"/>
      <c r="K95" s="289"/>
      <c r="L95" s="289"/>
      <c r="M95" s="289"/>
    </row>
    <row r="96" spans="2:13" ht="15.75">
      <c r="B96" s="289"/>
      <c r="C96" s="364"/>
      <c r="D96" s="289"/>
      <c r="E96" s="290"/>
      <c r="F96" s="290"/>
      <c r="G96" s="289"/>
      <c r="H96" s="289"/>
      <c r="I96" s="289"/>
      <c r="J96" s="289"/>
      <c r="K96" s="289"/>
      <c r="L96" s="289"/>
      <c r="M96" s="289"/>
    </row>
    <row r="97" spans="2:13" ht="15.75">
      <c r="B97" s="289"/>
      <c r="C97" s="364"/>
      <c r="D97" s="289"/>
      <c r="E97" s="290"/>
      <c r="F97" s="290"/>
      <c r="G97" s="289"/>
      <c r="H97" s="289"/>
      <c r="I97" s="289"/>
      <c r="J97" s="289"/>
      <c r="K97" s="289"/>
      <c r="L97" s="289"/>
      <c r="M97" s="289"/>
    </row>
    <row r="98" spans="2:13" ht="15.75">
      <c r="B98" s="289"/>
      <c r="C98" s="364"/>
      <c r="D98" s="289"/>
      <c r="E98" s="290"/>
      <c r="F98" s="290"/>
      <c r="G98" s="289"/>
      <c r="H98" s="289"/>
      <c r="I98" s="289"/>
      <c r="J98" s="289"/>
      <c r="K98" s="289"/>
      <c r="L98" s="289"/>
      <c r="M98" s="289"/>
    </row>
    <row r="99" spans="2:13" ht="15.75">
      <c r="B99" s="289"/>
      <c r="C99" s="364"/>
      <c r="D99" s="289"/>
      <c r="E99" s="290"/>
      <c r="F99" s="290"/>
      <c r="G99" s="289"/>
      <c r="H99" s="289"/>
      <c r="I99" s="289"/>
      <c r="J99" s="289"/>
      <c r="K99" s="289"/>
      <c r="L99" s="289"/>
      <c r="M99" s="289"/>
    </row>
    <row r="100" spans="2:13" ht="15.75">
      <c r="B100" s="289"/>
      <c r="C100" s="364"/>
      <c r="D100" s="289"/>
      <c r="E100" s="290"/>
      <c r="F100" s="290"/>
      <c r="G100" s="289"/>
      <c r="H100" s="289"/>
      <c r="I100" s="289"/>
      <c r="J100" s="289"/>
      <c r="K100" s="289"/>
      <c r="L100" s="289"/>
      <c r="M100" s="289"/>
    </row>
    <row r="101" spans="2:13" ht="15.75">
      <c r="B101" s="289"/>
      <c r="C101" s="364"/>
      <c r="D101" s="289"/>
      <c r="E101" s="290"/>
      <c r="F101" s="290"/>
      <c r="G101" s="289"/>
      <c r="H101" s="289"/>
      <c r="I101" s="289"/>
      <c r="J101" s="289"/>
      <c r="K101" s="289"/>
      <c r="L101" s="289"/>
      <c r="M101" s="289"/>
    </row>
    <row r="102" spans="2:13" ht="15.75">
      <c r="B102" s="289"/>
      <c r="C102" s="364"/>
      <c r="D102" s="289"/>
      <c r="E102" s="290"/>
      <c r="F102" s="290"/>
      <c r="G102" s="289"/>
      <c r="H102" s="289"/>
      <c r="I102" s="289"/>
      <c r="J102" s="289"/>
      <c r="K102" s="289"/>
      <c r="L102" s="289"/>
      <c r="M102" s="289"/>
    </row>
    <row r="103" spans="2:13" ht="15.75">
      <c r="B103" s="289"/>
      <c r="C103" s="364"/>
      <c r="D103" s="289"/>
      <c r="E103" s="290"/>
      <c r="F103" s="290"/>
      <c r="G103" s="289"/>
      <c r="H103" s="289"/>
      <c r="I103" s="289"/>
      <c r="J103" s="289"/>
      <c r="K103" s="289"/>
      <c r="L103" s="289"/>
      <c r="M103" s="289"/>
    </row>
    <row r="104" spans="2:13" ht="15.75">
      <c r="B104" s="289"/>
      <c r="C104" s="364"/>
      <c r="D104" s="289"/>
      <c r="E104" s="290"/>
      <c r="F104" s="290"/>
      <c r="G104" s="289"/>
      <c r="H104" s="289"/>
      <c r="I104" s="289"/>
      <c r="J104" s="289"/>
      <c r="K104" s="289"/>
      <c r="L104" s="289"/>
      <c r="M104" s="289"/>
    </row>
    <row r="105" spans="2:13" ht="15.75">
      <c r="B105" s="289"/>
      <c r="C105" s="364"/>
      <c r="D105" s="289"/>
      <c r="E105" s="290"/>
      <c r="F105" s="290"/>
      <c r="G105" s="289"/>
      <c r="H105" s="289"/>
      <c r="I105" s="289"/>
      <c r="J105" s="289"/>
      <c r="K105" s="289"/>
      <c r="L105" s="289"/>
      <c r="M105" s="289"/>
    </row>
    <row r="106" spans="2:13" ht="15.75">
      <c r="B106" s="289"/>
      <c r="C106" s="364"/>
      <c r="D106" s="289"/>
      <c r="E106" s="290"/>
      <c r="F106" s="290"/>
      <c r="G106" s="289"/>
      <c r="H106" s="289"/>
      <c r="I106" s="289"/>
      <c r="J106" s="289"/>
      <c r="K106" s="289"/>
      <c r="L106" s="289"/>
      <c r="M106" s="289"/>
    </row>
    <row r="107" spans="2:13" ht="15.75">
      <c r="B107" s="289"/>
      <c r="C107" s="364"/>
      <c r="D107" s="289"/>
      <c r="E107" s="290"/>
      <c r="F107" s="290"/>
      <c r="G107" s="289"/>
      <c r="H107" s="289"/>
      <c r="I107" s="289"/>
      <c r="J107" s="289"/>
      <c r="K107" s="289"/>
      <c r="L107" s="289"/>
      <c r="M107" s="289"/>
    </row>
    <row r="108" spans="2:13" ht="15.75">
      <c r="B108" s="289"/>
      <c r="C108" s="364"/>
      <c r="D108" s="289"/>
      <c r="E108" s="290"/>
      <c r="F108" s="290"/>
      <c r="G108" s="289"/>
      <c r="H108" s="289"/>
      <c r="I108" s="289"/>
      <c r="J108" s="289"/>
      <c r="K108" s="289"/>
      <c r="L108" s="289"/>
      <c r="M108" s="289"/>
    </row>
    <row r="109" spans="2:13" ht="15.75">
      <c r="B109" s="289"/>
      <c r="C109" s="364"/>
      <c r="D109" s="289"/>
      <c r="E109" s="290"/>
      <c r="F109" s="290"/>
      <c r="G109" s="289"/>
      <c r="H109" s="289"/>
      <c r="I109" s="289"/>
      <c r="J109" s="289"/>
      <c r="K109" s="289"/>
      <c r="L109" s="289"/>
      <c r="M109" s="289"/>
    </row>
    <row r="110" spans="2:13" ht="15.75">
      <c r="B110" s="289"/>
      <c r="C110" s="364"/>
      <c r="D110" s="289"/>
      <c r="E110" s="290"/>
      <c r="F110" s="290"/>
      <c r="G110" s="289"/>
      <c r="H110" s="289"/>
      <c r="I110" s="289"/>
      <c r="J110" s="289"/>
      <c r="K110" s="289"/>
      <c r="L110" s="289"/>
      <c r="M110" s="289"/>
    </row>
    <row r="111" spans="2:13" ht="15.75">
      <c r="B111" s="289"/>
      <c r="C111" s="364"/>
      <c r="D111" s="289"/>
      <c r="E111" s="290"/>
      <c r="F111" s="290"/>
      <c r="G111" s="289"/>
      <c r="H111" s="289"/>
      <c r="I111" s="289"/>
      <c r="J111" s="289"/>
      <c r="K111" s="289"/>
      <c r="L111" s="289"/>
      <c r="M111" s="289"/>
    </row>
    <row r="112" spans="2:13" ht="15.75">
      <c r="B112" s="289"/>
      <c r="C112" s="364"/>
      <c r="D112" s="289"/>
      <c r="E112" s="290"/>
      <c r="F112" s="290"/>
      <c r="G112" s="289"/>
      <c r="H112" s="289"/>
      <c r="I112" s="289"/>
      <c r="J112" s="289"/>
      <c r="K112" s="289"/>
      <c r="L112" s="289"/>
      <c r="M112" s="289"/>
    </row>
    <row r="113" spans="2:13" ht="15.75">
      <c r="B113" s="289"/>
      <c r="C113" s="364"/>
      <c r="D113" s="289"/>
      <c r="E113" s="290"/>
      <c r="F113" s="290"/>
      <c r="G113" s="289"/>
      <c r="H113" s="289"/>
      <c r="I113" s="289"/>
      <c r="J113" s="289"/>
      <c r="K113" s="289"/>
      <c r="L113" s="289"/>
      <c r="M113" s="289"/>
    </row>
    <row r="114" spans="2:13" ht="15.75">
      <c r="B114" s="289"/>
      <c r="C114" s="364"/>
      <c r="D114" s="289"/>
      <c r="E114" s="290"/>
      <c r="F114" s="290"/>
      <c r="G114" s="289"/>
      <c r="H114" s="289"/>
      <c r="I114" s="289"/>
      <c r="J114" s="289"/>
      <c r="K114" s="289"/>
      <c r="L114" s="289"/>
      <c r="M114" s="289"/>
    </row>
    <row r="115" spans="2:13" ht="15.75">
      <c r="B115" s="289"/>
      <c r="C115" s="364"/>
      <c r="D115" s="289"/>
      <c r="E115" s="290"/>
      <c r="F115" s="290"/>
      <c r="G115" s="289"/>
      <c r="H115" s="289"/>
      <c r="I115" s="289"/>
      <c r="J115" s="289"/>
      <c r="K115" s="289"/>
      <c r="L115" s="289"/>
      <c r="M115" s="289"/>
    </row>
    <row r="116" spans="2:13" ht="15.75">
      <c r="B116" s="289"/>
      <c r="C116" s="364"/>
      <c r="D116" s="289"/>
      <c r="E116" s="290"/>
      <c r="F116" s="290"/>
      <c r="G116" s="289"/>
      <c r="H116" s="289"/>
      <c r="I116" s="289"/>
      <c r="J116" s="289"/>
      <c r="K116" s="289"/>
      <c r="L116" s="289"/>
      <c r="M116" s="289"/>
    </row>
    <row r="117" spans="2:13" ht="15.75">
      <c r="B117" s="289"/>
      <c r="C117" s="364"/>
      <c r="D117" s="289"/>
      <c r="E117" s="290"/>
      <c r="F117" s="290"/>
      <c r="G117" s="289"/>
      <c r="H117" s="289"/>
      <c r="I117" s="289"/>
      <c r="J117" s="289"/>
      <c r="K117" s="289"/>
      <c r="L117" s="289"/>
      <c r="M117" s="289"/>
    </row>
    <row r="118" spans="2:13" ht="15.75">
      <c r="B118" s="289"/>
      <c r="C118" s="364"/>
      <c r="D118" s="289"/>
      <c r="E118" s="290"/>
      <c r="F118" s="290"/>
      <c r="G118" s="289"/>
      <c r="H118" s="289"/>
      <c r="I118" s="289"/>
      <c r="J118" s="289"/>
      <c r="K118" s="289"/>
      <c r="L118" s="289"/>
      <c r="M118" s="289"/>
    </row>
    <row r="119" spans="2:13" ht="15.75">
      <c r="B119" s="289"/>
      <c r="C119" s="364"/>
      <c r="D119" s="289"/>
      <c r="E119" s="290"/>
      <c r="F119" s="290"/>
      <c r="G119" s="289"/>
      <c r="H119" s="289"/>
      <c r="I119" s="289"/>
      <c r="J119" s="289"/>
      <c r="K119" s="289"/>
      <c r="L119" s="289"/>
      <c r="M119" s="289"/>
    </row>
    <row r="120" spans="2:13" ht="15.75">
      <c r="B120" s="289"/>
      <c r="C120" s="364"/>
      <c r="D120" s="289"/>
      <c r="E120" s="290"/>
      <c r="F120" s="290"/>
      <c r="G120" s="289"/>
      <c r="H120" s="289"/>
      <c r="I120" s="289"/>
      <c r="J120" s="289"/>
      <c r="K120" s="289"/>
      <c r="L120" s="289"/>
      <c r="M120" s="289"/>
    </row>
    <row r="121" spans="2:13" ht="15.75">
      <c r="B121" s="289"/>
      <c r="C121" s="364"/>
      <c r="D121" s="289"/>
      <c r="E121" s="290"/>
      <c r="F121" s="290"/>
      <c r="G121" s="289"/>
      <c r="H121" s="289"/>
      <c r="I121" s="289"/>
      <c r="J121" s="289"/>
      <c r="K121" s="289"/>
      <c r="L121" s="289"/>
      <c r="M121" s="289"/>
    </row>
    <row r="122" spans="2:13" ht="15.75">
      <c r="B122" s="289"/>
      <c r="C122" s="364"/>
      <c r="D122" s="289"/>
      <c r="E122" s="290"/>
      <c r="F122" s="290"/>
      <c r="G122" s="289"/>
      <c r="H122" s="289"/>
      <c r="I122" s="289"/>
      <c r="J122" s="289"/>
      <c r="K122" s="289"/>
      <c r="L122" s="289"/>
      <c r="M122" s="289"/>
    </row>
    <row r="123" spans="2:13" ht="15.75">
      <c r="B123" s="289"/>
      <c r="C123" s="364"/>
      <c r="D123" s="289"/>
      <c r="E123" s="290"/>
      <c r="F123" s="290"/>
      <c r="G123" s="289"/>
      <c r="H123" s="289"/>
      <c r="I123" s="289"/>
      <c r="J123" s="289"/>
      <c r="K123" s="289"/>
      <c r="L123" s="289"/>
      <c r="M123" s="289"/>
    </row>
    <row r="124" spans="2:13" ht="15.75">
      <c r="B124" s="289"/>
      <c r="C124" s="364"/>
      <c r="D124" s="289"/>
      <c r="E124" s="290"/>
      <c r="F124" s="290"/>
      <c r="G124" s="289"/>
      <c r="H124" s="289"/>
      <c r="I124" s="289"/>
      <c r="J124" s="289"/>
      <c r="K124" s="289"/>
      <c r="L124" s="289"/>
      <c r="M124" s="289"/>
    </row>
    <row r="125" spans="2:13" ht="15.75">
      <c r="B125" s="289"/>
      <c r="C125" s="364"/>
      <c r="D125" s="289"/>
      <c r="E125" s="290"/>
      <c r="F125" s="290"/>
      <c r="G125" s="289"/>
      <c r="H125" s="289"/>
      <c r="I125" s="289"/>
      <c r="J125" s="289"/>
      <c r="K125" s="289"/>
      <c r="L125" s="289"/>
      <c r="M125" s="289"/>
    </row>
    <row r="126" spans="2:13" ht="15.75">
      <c r="B126" s="289"/>
      <c r="C126" s="364"/>
      <c r="D126" s="289"/>
      <c r="E126" s="290"/>
      <c r="F126" s="290"/>
      <c r="G126" s="289"/>
      <c r="H126" s="289"/>
      <c r="I126" s="289"/>
      <c r="J126" s="289"/>
      <c r="K126" s="289"/>
      <c r="L126" s="289"/>
      <c r="M126" s="289"/>
    </row>
    <row r="127" spans="2:13" ht="15.75">
      <c r="B127" s="289"/>
      <c r="C127" s="364"/>
      <c r="D127" s="289"/>
      <c r="E127" s="290"/>
      <c r="F127" s="290"/>
      <c r="G127" s="289"/>
      <c r="H127" s="289"/>
      <c r="I127" s="289"/>
      <c r="J127" s="289"/>
      <c r="K127" s="289"/>
      <c r="L127" s="289"/>
      <c r="M127" s="289"/>
    </row>
    <row r="128" spans="2:13" ht="15.75">
      <c r="B128" s="289"/>
      <c r="C128" s="364"/>
      <c r="D128" s="289"/>
      <c r="E128" s="290"/>
      <c r="F128" s="290"/>
      <c r="G128" s="289"/>
      <c r="H128" s="289"/>
      <c r="I128" s="289"/>
      <c r="J128" s="289"/>
      <c r="K128" s="289"/>
      <c r="L128" s="289"/>
      <c r="M128" s="289"/>
    </row>
    <row r="129" spans="2:13" ht="15.75">
      <c r="B129" s="289"/>
      <c r="C129" s="364"/>
      <c r="D129" s="289"/>
      <c r="E129" s="290"/>
      <c r="F129" s="290"/>
      <c r="G129" s="289"/>
      <c r="H129" s="289"/>
      <c r="I129" s="289"/>
      <c r="J129" s="289"/>
      <c r="K129" s="289"/>
      <c r="L129" s="289"/>
      <c r="M129" s="289"/>
    </row>
    <row r="130" spans="2:13" ht="15.75">
      <c r="B130" s="289"/>
      <c r="C130" s="364"/>
      <c r="D130" s="289"/>
      <c r="E130" s="290"/>
      <c r="F130" s="290"/>
      <c r="G130" s="289"/>
      <c r="H130" s="289"/>
      <c r="I130" s="289"/>
      <c r="J130" s="289"/>
      <c r="K130" s="289"/>
      <c r="L130" s="289"/>
      <c r="M130" s="289"/>
    </row>
    <row r="131" spans="2:13" ht="15.75">
      <c r="B131" s="289"/>
      <c r="C131" s="364"/>
      <c r="D131" s="289"/>
      <c r="E131" s="290"/>
      <c r="F131" s="290"/>
      <c r="G131" s="289"/>
      <c r="H131" s="289"/>
      <c r="I131" s="289"/>
      <c r="J131" s="289"/>
      <c r="K131" s="289"/>
      <c r="L131" s="289"/>
      <c r="M131" s="289"/>
    </row>
    <row r="132" spans="2:13" ht="15.75">
      <c r="B132" s="289"/>
      <c r="C132" s="364"/>
      <c r="D132" s="289"/>
      <c r="E132" s="290"/>
      <c r="F132" s="290"/>
      <c r="G132" s="289"/>
      <c r="H132" s="289"/>
      <c r="I132" s="289"/>
      <c r="J132" s="289"/>
      <c r="K132" s="289"/>
      <c r="L132" s="289"/>
      <c r="M132" s="289"/>
    </row>
    <row r="133" spans="2:13" ht="15.75">
      <c r="B133" s="289"/>
      <c r="C133" s="364"/>
      <c r="D133" s="289"/>
      <c r="E133" s="290"/>
      <c r="F133" s="290"/>
      <c r="G133" s="289"/>
      <c r="H133" s="289"/>
      <c r="I133" s="289"/>
      <c r="J133" s="289"/>
      <c r="K133" s="289"/>
      <c r="L133" s="289"/>
      <c r="M133" s="289"/>
    </row>
    <row r="134" spans="2:13" ht="15.75">
      <c r="B134" s="289"/>
      <c r="C134" s="364"/>
      <c r="D134" s="289"/>
      <c r="E134" s="290"/>
      <c r="F134" s="290"/>
      <c r="G134" s="289"/>
      <c r="H134" s="289"/>
      <c r="I134" s="289"/>
      <c r="J134" s="289"/>
      <c r="K134" s="289"/>
      <c r="L134" s="289"/>
      <c r="M134" s="289"/>
    </row>
    <row r="135" spans="2:13" ht="15.75">
      <c r="B135" s="289"/>
      <c r="C135" s="364"/>
      <c r="D135" s="289"/>
      <c r="E135" s="290"/>
      <c r="F135" s="290"/>
      <c r="G135" s="289"/>
      <c r="H135" s="289"/>
      <c r="I135" s="289"/>
      <c r="J135" s="289"/>
      <c r="K135" s="289"/>
      <c r="L135" s="289"/>
      <c r="M135" s="289"/>
    </row>
    <row r="136" spans="2:13" ht="15.75">
      <c r="B136" s="289"/>
      <c r="C136" s="364"/>
      <c r="D136" s="289"/>
      <c r="E136" s="290"/>
      <c r="F136" s="290"/>
      <c r="G136" s="289"/>
      <c r="H136" s="289"/>
      <c r="I136" s="289"/>
      <c r="J136" s="289"/>
      <c r="K136" s="289"/>
      <c r="L136" s="289"/>
      <c r="M136" s="289"/>
    </row>
    <row r="137" spans="2:13" ht="15.75">
      <c r="B137" s="289"/>
      <c r="C137" s="364"/>
      <c r="D137" s="289"/>
      <c r="E137" s="290"/>
      <c r="F137" s="290"/>
      <c r="G137" s="289"/>
      <c r="H137" s="289"/>
      <c r="I137" s="289"/>
      <c r="J137" s="289"/>
      <c r="K137" s="289"/>
      <c r="L137" s="289"/>
      <c r="M137" s="289"/>
    </row>
    <row r="138" spans="2:13" ht="15.75">
      <c r="B138" s="289"/>
      <c r="C138" s="364"/>
      <c r="D138" s="289"/>
      <c r="E138" s="290"/>
      <c r="F138" s="290"/>
      <c r="G138" s="289"/>
      <c r="H138" s="289"/>
      <c r="I138" s="289"/>
      <c r="J138" s="289"/>
      <c r="K138" s="289"/>
      <c r="L138" s="289"/>
      <c r="M138" s="289"/>
    </row>
    <row r="139" spans="2:13" ht="15.75">
      <c r="B139" s="289"/>
      <c r="C139" s="364"/>
      <c r="D139" s="289"/>
      <c r="E139" s="290"/>
      <c r="F139" s="290"/>
      <c r="G139" s="289"/>
      <c r="H139" s="289"/>
      <c r="I139" s="289"/>
      <c r="J139" s="289"/>
      <c r="K139" s="289"/>
      <c r="L139" s="289"/>
      <c r="M139" s="289"/>
    </row>
    <row r="140" spans="2:13" ht="15.75">
      <c r="B140" s="289"/>
      <c r="C140" s="364"/>
      <c r="D140" s="289"/>
      <c r="E140" s="290"/>
      <c r="F140" s="290"/>
      <c r="G140" s="289"/>
      <c r="H140" s="289"/>
      <c r="I140" s="289"/>
      <c r="J140" s="289"/>
      <c r="K140" s="289"/>
      <c r="L140" s="289"/>
      <c r="M140" s="289"/>
    </row>
    <row r="141" spans="2:13" ht="15.75">
      <c r="B141" s="289"/>
      <c r="C141" s="364"/>
      <c r="D141" s="289"/>
      <c r="E141" s="290"/>
      <c r="F141" s="290"/>
      <c r="G141" s="289"/>
      <c r="H141" s="289"/>
      <c r="I141" s="289"/>
      <c r="J141" s="289"/>
      <c r="K141" s="289"/>
      <c r="L141" s="289"/>
      <c r="M141" s="289"/>
    </row>
    <row r="142" spans="2:13" ht="15.75">
      <c r="B142" s="289"/>
      <c r="C142" s="364"/>
      <c r="D142" s="289"/>
      <c r="E142" s="290"/>
      <c r="F142" s="290"/>
      <c r="G142" s="289"/>
      <c r="H142" s="289"/>
      <c r="I142" s="289"/>
      <c r="J142" s="289"/>
      <c r="K142" s="289"/>
      <c r="L142" s="289"/>
      <c r="M142" s="289"/>
    </row>
    <row r="143" spans="2:13" ht="15.75">
      <c r="B143" s="289"/>
      <c r="C143" s="364"/>
      <c r="D143" s="289"/>
      <c r="E143" s="290"/>
      <c r="F143" s="290"/>
      <c r="G143" s="289"/>
      <c r="H143" s="289"/>
      <c r="I143" s="289"/>
      <c r="J143" s="289"/>
      <c r="K143" s="289"/>
      <c r="L143" s="289"/>
      <c r="M143" s="289"/>
    </row>
    <row r="144" spans="2:13" ht="15.75">
      <c r="B144" s="289"/>
      <c r="C144" s="364"/>
      <c r="D144" s="289"/>
      <c r="E144" s="290"/>
      <c r="F144" s="290"/>
      <c r="G144" s="289"/>
      <c r="H144" s="289"/>
      <c r="I144" s="289"/>
      <c r="J144" s="289"/>
      <c r="K144" s="289"/>
      <c r="L144" s="289"/>
      <c r="M144" s="289"/>
    </row>
    <row r="145" spans="2:13" ht="15.75">
      <c r="B145" s="289"/>
      <c r="C145" s="364"/>
      <c r="D145" s="289"/>
      <c r="E145" s="290"/>
      <c r="F145" s="290"/>
      <c r="G145" s="289"/>
      <c r="H145" s="289"/>
      <c r="I145" s="289"/>
      <c r="J145" s="289"/>
      <c r="K145" s="289"/>
      <c r="L145" s="289"/>
      <c r="M145" s="289"/>
    </row>
    <row r="146" spans="2:13" ht="15.75">
      <c r="B146" s="289"/>
      <c r="C146" s="364"/>
      <c r="D146" s="289"/>
      <c r="E146" s="290"/>
      <c r="F146" s="290"/>
      <c r="G146" s="289"/>
      <c r="H146" s="289"/>
      <c r="I146" s="289"/>
      <c r="J146" s="289"/>
      <c r="K146" s="289"/>
      <c r="L146" s="289"/>
      <c r="M146" s="289"/>
    </row>
    <row r="147" spans="2:13" ht="15.75">
      <c r="B147" s="289"/>
      <c r="C147" s="364"/>
      <c r="D147" s="289"/>
      <c r="E147" s="290"/>
      <c r="F147" s="290"/>
      <c r="G147" s="289"/>
      <c r="H147" s="289"/>
      <c r="I147" s="289"/>
      <c r="J147" s="289"/>
      <c r="K147" s="289"/>
      <c r="L147" s="289"/>
      <c r="M147" s="289"/>
    </row>
    <row r="148" spans="2:13" ht="15.75">
      <c r="B148" s="289"/>
      <c r="C148" s="364"/>
      <c r="D148" s="289"/>
      <c r="E148" s="290"/>
      <c r="F148" s="290"/>
      <c r="G148" s="289"/>
      <c r="H148" s="289"/>
      <c r="I148" s="289"/>
      <c r="J148" s="289"/>
      <c r="K148" s="289"/>
      <c r="L148" s="289"/>
      <c r="M148" s="289"/>
    </row>
    <row r="149" spans="2:13" ht="15.75">
      <c r="B149" s="289"/>
      <c r="C149" s="364"/>
      <c r="D149" s="289"/>
      <c r="E149" s="290"/>
      <c r="F149" s="290"/>
      <c r="G149" s="289"/>
      <c r="H149" s="289"/>
      <c r="I149" s="289"/>
      <c r="J149" s="289"/>
      <c r="K149" s="289"/>
      <c r="L149" s="289"/>
      <c r="M149" s="289"/>
    </row>
    <row r="150" spans="2:13" ht="15.75">
      <c r="B150" s="289"/>
      <c r="C150" s="364"/>
      <c r="D150" s="289"/>
      <c r="E150" s="290"/>
      <c r="F150" s="290"/>
      <c r="G150" s="289"/>
      <c r="H150" s="289"/>
      <c r="I150" s="289"/>
      <c r="J150" s="289"/>
      <c r="K150" s="289"/>
      <c r="L150" s="289"/>
      <c r="M150" s="289"/>
    </row>
    <row r="151" spans="2:13" ht="15.75">
      <c r="B151" s="289"/>
      <c r="C151" s="364"/>
      <c r="D151" s="289"/>
      <c r="E151" s="290"/>
      <c r="F151" s="290"/>
      <c r="G151" s="289"/>
      <c r="H151" s="289"/>
      <c r="I151" s="289"/>
      <c r="J151" s="289"/>
      <c r="K151" s="289"/>
      <c r="L151" s="289"/>
      <c r="M151" s="289"/>
    </row>
    <row r="152" spans="2:13" ht="15.75">
      <c r="B152" s="289"/>
      <c r="C152" s="364"/>
      <c r="D152" s="289"/>
      <c r="E152" s="290"/>
      <c r="F152" s="290"/>
      <c r="G152" s="289"/>
      <c r="H152" s="289"/>
      <c r="I152" s="289"/>
      <c r="J152" s="289"/>
      <c r="K152" s="289"/>
      <c r="L152" s="289"/>
      <c r="M152" s="289"/>
    </row>
    <row r="153" spans="2:13" ht="15.75">
      <c r="B153" s="289"/>
      <c r="C153" s="364"/>
      <c r="D153" s="289"/>
      <c r="E153" s="290"/>
      <c r="F153" s="290"/>
      <c r="G153" s="289"/>
      <c r="H153" s="289"/>
      <c r="I153" s="289"/>
      <c r="J153" s="289"/>
      <c r="K153" s="289"/>
      <c r="L153" s="289"/>
      <c r="M153" s="289"/>
    </row>
    <row r="154" spans="2:13" ht="15.75">
      <c r="B154" s="289"/>
      <c r="C154" s="364"/>
      <c r="D154" s="289"/>
      <c r="E154" s="290"/>
      <c r="F154" s="290"/>
      <c r="G154" s="289"/>
      <c r="H154" s="289"/>
      <c r="I154" s="289"/>
      <c r="J154" s="289"/>
      <c r="K154" s="289"/>
      <c r="L154" s="289"/>
      <c r="M154" s="289"/>
    </row>
    <row r="155" spans="2:13" ht="15.75">
      <c r="B155" s="289"/>
      <c r="C155" s="364"/>
      <c r="D155" s="289"/>
      <c r="E155" s="290"/>
      <c r="F155" s="290"/>
      <c r="G155" s="289"/>
      <c r="H155" s="289"/>
      <c r="I155" s="289"/>
      <c r="J155" s="289"/>
      <c r="K155" s="289"/>
      <c r="L155" s="289"/>
      <c r="M155" s="289"/>
    </row>
    <row r="156" spans="2:13" ht="15.75">
      <c r="B156" s="289"/>
      <c r="C156" s="364"/>
      <c r="D156" s="289"/>
      <c r="E156" s="290"/>
      <c r="F156" s="290"/>
      <c r="G156" s="289"/>
      <c r="H156" s="289"/>
      <c r="I156" s="289"/>
      <c r="J156" s="289"/>
      <c r="K156" s="289"/>
      <c r="L156" s="289"/>
      <c r="M156" s="289"/>
    </row>
    <row r="157" spans="2:13" ht="15.75">
      <c r="B157" s="289"/>
      <c r="C157" s="364"/>
      <c r="D157" s="289"/>
      <c r="E157" s="290"/>
      <c r="F157" s="290"/>
      <c r="G157" s="289"/>
      <c r="H157" s="289"/>
      <c r="I157" s="289"/>
      <c r="J157" s="289"/>
      <c r="K157" s="289"/>
      <c r="L157" s="289"/>
      <c r="M157" s="289"/>
    </row>
    <row r="158" spans="2:13" ht="15.75">
      <c r="B158" s="289"/>
      <c r="C158" s="364"/>
      <c r="D158" s="289"/>
      <c r="E158" s="290"/>
      <c r="F158" s="290"/>
      <c r="G158" s="289"/>
      <c r="H158" s="289"/>
      <c r="I158" s="289"/>
      <c r="J158" s="289"/>
      <c r="K158" s="289"/>
      <c r="L158" s="289"/>
      <c r="M158" s="289"/>
    </row>
    <row r="159" spans="2:13" ht="15.75">
      <c r="B159" s="289"/>
      <c r="C159" s="364"/>
      <c r="D159" s="289"/>
      <c r="E159" s="290"/>
      <c r="F159" s="290"/>
      <c r="G159" s="289"/>
      <c r="H159" s="289"/>
      <c r="I159" s="289"/>
      <c r="J159" s="289"/>
      <c r="K159" s="289"/>
      <c r="L159" s="289"/>
      <c r="M159" s="289"/>
    </row>
    <row r="160" spans="2:13" ht="15.75">
      <c r="B160" s="289"/>
      <c r="C160" s="364"/>
      <c r="D160" s="289"/>
      <c r="E160" s="290"/>
      <c r="F160" s="290"/>
      <c r="G160" s="289"/>
      <c r="H160" s="289"/>
      <c r="I160" s="289"/>
      <c r="J160" s="289"/>
      <c r="K160" s="289"/>
      <c r="L160" s="289"/>
      <c r="M160" s="289"/>
    </row>
    <row r="161" spans="2:13" ht="15.75">
      <c r="B161" s="289"/>
      <c r="C161" s="364"/>
      <c r="D161" s="289"/>
      <c r="E161" s="290"/>
      <c r="F161" s="290"/>
      <c r="G161" s="289"/>
      <c r="H161" s="289"/>
      <c r="I161" s="289"/>
      <c r="J161" s="289"/>
      <c r="K161" s="289"/>
      <c r="L161" s="289"/>
      <c r="M161" s="289"/>
    </row>
    <row r="162" spans="2:13" ht="15.75">
      <c r="B162" s="289"/>
      <c r="C162" s="364"/>
      <c r="D162" s="289"/>
      <c r="E162" s="290"/>
      <c r="F162" s="290"/>
      <c r="G162" s="289"/>
      <c r="H162" s="289"/>
      <c r="I162" s="289"/>
      <c r="J162" s="289"/>
      <c r="K162" s="289"/>
      <c r="L162" s="289"/>
      <c r="M162" s="289"/>
    </row>
    <row r="163" spans="2:13" ht="15.75">
      <c r="B163" s="289"/>
      <c r="C163" s="364"/>
      <c r="D163" s="289"/>
      <c r="E163" s="290"/>
      <c r="F163" s="290"/>
      <c r="G163" s="289"/>
      <c r="H163" s="289"/>
      <c r="I163" s="289"/>
      <c r="J163" s="289"/>
      <c r="K163" s="289"/>
      <c r="L163" s="289"/>
      <c r="M163" s="289"/>
    </row>
    <row r="164" spans="2:13" ht="15.75">
      <c r="B164" s="289"/>
      <c r="C164" s="364"/>
      <c r="D164" s="289"/>
      <c r="E164" s="290"/>
      <c r="F164" s="290"/>
      <c r="G164" s="289"/>
      <c r="H164" s="289"/>
      <c r="I164" s="289"/>
      <c r="J164" s="289"/>
      <c r="K164" s="289"/>
      <c r="L164" s="289"/>
      <c r="M164" s="289"/>
    </row>
    <row r="165" spans="2:13" ht="15.75">
      <c r="B165" s="289"/>
      <c r="C165" s="364"/>
      <c r="D165" s="289"/>
      <c r="E165" s="290"/>
      <c r="F165" s="290"/>
      <c r="G165" s="289"/>
      <c r="H165" s="289"/>
      <c r="I165" s="289"/>
      <c r="J165" s="289"/>
      <c r="K165" s="289"/>
      <c r="L165" s="289"/>
      <c r="M165" s="289"/>
    </row>
    <row r="166" spans="2:13" ht="15.75">
      <c r="B166" s="289"/>
      <c r="C166" s="364"/>
      <c r="D166" s="289"/>
      <c r="E166" s="290"/>
      <c r="F166" s="290"/>
      <c r="G166" s="289"/>
      <c r="H166" s="289"/>
      <c r="I166" s="289"/>
      <c r="J166" s="289"/>
      <c r="K166" s="289"/>
      <c r="L166" s="289"/>
      <c r="M166" s="289"/>
    </row>
    <row r="167" spans="2:13" ht="15.75">
      <c r="B167" s="289"/>
      <c r="C167" s="364"/>
      <c r="D167" s="289"/>
      <c r="E167" s="290"/>
      <c r="F167" s="290"/>
      <c r="G167" s="289"/>
      <c r="H167" s="289"/>
      <c r="I167" s="289"/>
      <c r="J167" s="289"/>
      <c r="K167" s="289"/>
      <c r="L167" s="289"/>
      <c r="M167" s="289"/>
    </row>
    <row r="168" spans="2:13" ht="15.75">
      <c r="B168" s="289"/>
      <c r="C168" s="364"/>
      <c r="D168" s="289"/>
      <c r="E168" s="290"/>
      <c r="F168" s="290"/>
      <c r="G168" s="289"/>
      <c r="H168" s="289"/>
      <c r="I168" s="289"/>
      <c r="J168" s="289"/>
      <c r="K168" s="289"/>
      <c r="L168" s="289"/>
      <c r="M168" s="289"/>
    </row>
    <row r="169" spans="2:13" ht="15.75">
      <c r="B169" s="289"/>
      <c r="C169" s="364"/>
      <c r="D169" s="289"/>
      <c r="E169" s="290"/>
      <c r="F169" s="290"/>
      <c r="G169" s="289"/>
      <c r="H169" s="289"/>
      <c r="I169" s="289"/>
      <c r="J169" s="289"/>
      <c r="K169" s="289"/>
      <c r="L169" s="289"/>
      <c r="M169" s="289"/>
    </row>
    <row r="170" spans="2:13" ht="15.75">
      <c r="B170" s="289"/>
      <c r="C170" s="364"/>
      <c r="D170" s="289"/>
      <c r="E170" s="290"/>
      <c r="F170" s="290"/>
      <c r="G170" s="289"/>
      <c r="H170" s="289"/>
      <c r="I170" s="289"/>
      <c r="J170" s="289"/>
      <c r="K170" s="289"/>
      <c r="L170" s="289"/>
      <c r="M170" s="289"/>
    </row>
    <row r="171" spans="2:13" ht="15.75">
      <c r="B171" s="289"/>
      <c r="C171" s="364"/>
      <c r="D171" s="289"/>
      <c r="E171" s="290"/>
      <c r="F171" s="290"/>
      <c r="G171" s="289"/>
      <c r="H171" s="289"/>
      <c r="I171" s="289"/>
      <c r="J171" s="289"/>
      <c r="K171" s="289"/>
      <c r="L171" s="289"/>
      <c r="M171" s="289"/>
    </row>
    <row r="172" spans="2:13" ht="15.75">
      <c r="B172" s="289"/>
      <c r="C172" s="364"/>
      <c r="D172" s="289"/>
      <c r="E172" s="290"/>
      <c r="F172" s="290"/>
      <c r="G172" s="289"/>
      <c r="H172" s="289"/>
      <c r="I172" s="289"/>
      <c r="J172" s="289"/>
      <c r="K172" s="289"/>
      <c r="L172" s="289"/>
      <c r="M172" s="289"/>
    </row>
    <row r="173" spans="2:13" ht="15.75">
      <c r="B173" s="289"/>
      <c r="C173" s="364"/>
      <c r="D173" s="289"/>
      <c r="E173" s="290"/>
      <c r="F173" s="290"/>
      <c r="G173" s="289"/>
      <c r="H173" s="289"/>
      <c r="I173" s="289"/>
      <c r="J173" s="289"/>
      <c r="K173" s="289"/>
      <c r="L173" s="289"/>
      <c r="M173" s="289"/>
    </row>
    <row r="174" spans="2:13" ht="15.75">
      <c r="B174" s="289"/>
      <c r="C174" s="364"/>
      <c r="D174" s="289"/>
      <c r="E174" s="290"/>
      <c r="F174" s="290"/>
      <c r="G174" s="289"/>
      <c r="H174" s="289"/>
      <c r="I174" s="289"/>
      <c r="J174" s="289"/>
      <c r="K174" s="289"/>
      <c r="L174" s="289"/>
      <c r="M174" s="289"/>
    </row>
    <row r="175" spans="2:13" ht="15.75">
      <c r="B175" s="289"/>
      <c r="C175" s="364"/>
      <c r="D175" s="289"/>
      <c r="E175" s="290"/>
      <c r="F175" s="290"/>
      <c r="G175" s="289"/>
      <c r="H175" s="289"/>
      <c r="I175" s="289"/>
      <c r="J175" s="289"/>
      <c r="K175" s="289"/>
      <c r="L175" s="289"/>
      <c r="M175" s="289"/>
    </row>
    <row r="176" spans="2:13" ht="15.75">
      <c r="B176" s="289"/>
      <c r="C176" s="364"/>
      <c r="D176" s="289"/>
      <c r="E176" s="290"/>
      <c r="F176" s="290"/>
      <c r="G176" s="289"/>
      <c r="H176" s="289"/>
      <c r="I176" s="289"/>
      <c r="J176" s="289"/>
      <c r="K176" s="289"/>
      <c r="L176" s="289"/>
      <c r="M176" s="289"/>
    </row>
    <row r="177" spans="2:13" ht="15.75">
      <c r="B177" s="289"/>
      <c r="C177" s="364"/>
      <c r="D177" s="289"/>
      <c r="E177" s="290"/>
      <c r="F177" s="290"/>
      <c r="G177" s="289"/>
      <c r="H177" s="289"/>
      <c r="I177" s="289"/>
      <c r="J177" s="289"/>
      <c r="K177" s="289"/>
      <c r="L177" s="289"/>
      <c r="M177" s="289"/>
    </row>
    <row r="178" spans="2:13" ht="15.75">
      <c r="B178" s="289"/>
      <c r="C178" s="364"/>
      <c r="D178" s="289"/>
      <c r="E178" s="290"/>
      <c r="F178" s="290"/>
      <c r="G178" s="289"/>
      <c r="H178" s="289"/>
      <c r="I178" s="289"/>
      <c r="J178" s="289"/>
      <c r="K178" s="289"/>
      <c r="L178" s="289"/>
      <c r="M178" s="289"/>
    </row>
    <row r="179" spans="2:13" ht="15.75">
      <c r="B179" s="289"/>
      <c r="C179" s="364"/>
      <c r="D179" s="289"/>
      <c r="E179" s="290"/>
      <c r="F179" s="290"/>
      <c r="G179" s="289"/>
      <c r="H179" s="289"/>
      <c r="I179" s="289"/>
      <c r="J179" s="289"/>
      <c r="K179" s="289"/>
      <c r="L179" s="289"/>
      <c r="M179" s="289"/>
    </row>
    <row r="180" spans="2:13" ht="15.75">
      <c r="B180" s="289"/>
      <c r="C180" s="364"/>
      <c r="D180" s="289"/>
      <c r="E180" s="290"/>
      <c r="F180" s="290"/>
      <c r="G180" s="289"/>
      <c r="H180" s="289"/>
      <c r="I180" s="289"/>
      <c r="J180" s="289"/>
      <c r="K180" s="289"/>
      <c r="L180" s="289"/>
      <c r="M180" s="289"/>
    </row>
    <row r="181" spans="2:13" ht="15.75">
      <c r="B181" s="289"/>
      <c r="C181" s="364"/>
      <c r="D181" s="289"/>
      <c r="E181" s="290"/>
      <c r="F181" s="290"/>
      <c r="G181" s="289"/>
      <c r="H181" s="289"/>
      <c r="I181" s="289"/>
      <c r="J181" s="289"/>
      <c r="K181" s="289"/>
      <c r="L181" s="289"/>
      <c r="M181" s="289"/>
    </row>
    <row r="182" spans="2:13" ht="15.75">
      <c r="B182" s="289"/>
      <c r="C182" s="364"/>
      <c r="D182" s="289"/>
      <c r="E182" s="290"/>
      <c r="F182" s="290"/>
      <c r="G182" s="289"/>
      <c r="H182" s="289"/>
      <c r="I182" s="289"/>
      <c r="J182" s="289"/>
      <c r="K182" s="289"/>
      <c r="L182" s="289"/>
      <c r="M182" s="289"/>
    </row>
    <row r="183" spans="2:13" ht="15.75">
      <c r="B183" s="289"/>
      <c r="C183" s="364"/>
      <c r="D183" s="289"/>
      <c r="E183" s="290"/>
      <c r="F183" s="290"/>
      <c r="G183" s="289"/>
      <c r="H183" s="289"/>
      <c r="I183" s="289"/>
      <c r="J183" s="289"/>
      <c r="K183" s="289"/>
      <c r="L183" s="289"/>
      <c r="M183" s="289"/>
    </row>
    <row r="184" spans="2:13" ht="15.75">
      <c r="B184" s="289"/>
      <c r="C184" s="364"/>
      <c r="D184" s="289"/>
      <c r="E184" s="290"/>
      <c r="F184" s="290"/>
      <c r="G184" s="289"/>
      <c r="H184" s="289"/>
      <c r="I184" s="289"/>
      <c r="J184" s="289"/>
      <c r="K184" s="289"/>
      <c r="L184" s="289"/>
      <c r="M184" s="289"/>
    </row>
    <row r="185" spans="2:13" ht="15.75">
      <c r="B185" s="289"/>
      <c r="C185" s="364"/>
      <c r="D185" s="289"/>
      <c r="E185" s="290"/>
      <c r="F185" s="290"/>
      <c r="G185" s="289"/>
      <c r="H185" s="289"/>
      <c r="I185" s="289"/>
      <c r="J185" s="289"/>
      <c r="K185" s="289"/>
      <c r="L185" s="289"/>
      <c r="M185" s="289"/>
    </row>
    <row r="186" spans="2:13" ht="15.75">
      <c r="B186" s="289"/>
      <c r="C186" s="364"/>
      <c r="D186" s="289"/>
      <c r="E186" s="290"/>
      <c r="F186" s="290"/>
      <c r="G186" s="289"/>
      <c r="H186" s="289"/>
      <c r="I186" s="289"/>
      <c r="J186" s="289"/>
      <c r="K186" s="289"/>
      <c r="L186" s="289"/>
      <c r="M186" s="289"/>
    </row>
    <row r="187" spans="2:13" ht="15.75">
      <c r="B187" s="289"/>
      <c r="C187" s="364"/>
      <c r="D187" s="289"/>
      <c r="E187" s="290"/>
      <c r="F187" s="290"/>
      <c r="G187" s="289"/>
      <c r="H187" s="289"/>
      <c r="I187" s="289"/>
      <c r="J187" s="289"/>
      <c r="K187" s="289"/>
      <c r="L187" s="289"/>
      <c r="M187" s="289"/>
    </row>
    <row r="188" spans="2:13" ht="15.75">
      <c r="B188" s="289"/>
      <c r="C188" s="364"/>
      <c r="D188" s="289"/>
      <c r="E188" s="290"/>
      <c r="F188" s="290"/>
      <c r="G188" s="289"/>
      <c r="H188" s="289"/>
      <c r="I188" s="289"/>
      <c r="J188" s="289"/>
      <c r="K188" s="289"/>
      <c r="L188" s="289"/>
      <c r="M188" s="289"/>
    </row>
    <row r="189" spans="2:13" ht="15.75">
      <c r="B189" s="289"/>
      <c r="C189" s="364"/>
      <c r="D189" s="289"/>
      <c r="E189" s="290"/>
      <c r="F189" s="290"/>
      <c r="G189" s="289"/>
      <c r="H189" s="289"/>
      <c r="I189" s="289"/>
      <c r="J189" s="289"/>
      <c r="K189" s="289"/>
      <c r="L189" s="289"/>
      <c r="M189" s="289"/>
    </row>
    <row r="190" spans="2:13" ht="15.75">
      <c r="B190" s="289"/>
      <c r="C190" s="364"/>
      <c r="D190" s="289"/>
      <c r="E190" s="290"/>
      <c r="F190" s="290"/>
      <c r="G190" s="289"/>
      <c r="H190" s="289"/>
      <c r="I190" s="289"/>
      <c r="J190" s="289"/>
      <c r="K190" s="289"/>
      <c r="L190" s="289"/>
      <c r="M190" s="289"/>
    </row>
    <row r="191" spans="2:13" ht="15.75">
      <c r="B191" s="289"/>
      <c r="C191" s="364"/>
      <c r="D191" s="289"/>
      <c r="E191" s="290"/>
      <c r="F191" s="290"/>
      <c r="G191" s="289"/>
      <c r="H191" s="289"/>
      <c r="I191" s="289"/>
      <c r="J191" s="289"/>
      <c r="K191" s="289"/>
      <c r="L191" s="289"/>
      <c r="M191" s="289"/>
    </row>
    <row r="192" spans="2:13" ht="15.75">
      <c r="B192" s="289"/>
      <c r="C192" s="364"/>
      <c r="D192" s="289"/>
      <c r="E192" s="290"/>
      <c r="F192" s="290"/>
      <c r="G192" s="289"/>
      <c r="H192" s="289"/>
      <c r="I192" s="289"/>
      <c r="J192" s="289"/>
      <c r="K192" s="289"/>
      <c r="L192" s="289"/>
      <c r="M192" s="289"/>
    </row>
    <row r="193" spans="2:13" ht="15.75">
      <c r="B193" s="289"/>
      <c r="C193" s="364"/>
      <c r="D193" s="289"/>
      <c r="E193" s="290"/>
      <c r="F193" s="290"/>
      <c r="G193" s="289"/>
      <c r="H193" s="289"/>
      <c r="I193" s="289"/>
      <c r="J193" s="289"/>
      <c r="K193" s="289"/>
      <c r="L193" s="289"/>
      <c r="M193" s="289"/>
    </row>
    <row r="194" spans="2:13" ht="15.75">
      <c r="B194" s="289"/>
      <c r="C194" s="364"/>
      <c r="D194" s="289"/>
      <c r="E194" s="290"/>
      <c r="F194" s="290"/>
      <c r="G194" s="289"/>
      <c r="H194" s="289"/>
      <c r="I194" s="289"/>
      <c r="J194" s="289"/>
      <c r="K194" s="289"/>
      <c r="L194" s="289"/>
      <c r="M194" s="289"/>
    </row>
    <row r="195" spans="2:13" ht="15.75">
      <c r="B195" s="289"/>
      <c r="C195" s="364"/>
      <c r="D195" s="289"/>
      <c r="E195" s="290"/>
      <c r="F195" s="290"/>
      <c r="G195" s="289"/>
      <c r="H195" s="289"/>
      <c r="I195" s="289"/>
      <c r="J195" s="289"/>
      <c r="K195" s="289"/>
      <c r="L195" s="289"/>
      <c r="M195" s="289"/>
    </row>
    <row r="196" spans="2:13" ht="15.75">
      <c r="B196" s="289"/>
      <c r="C196" s="364"/>
      <c r="D196" s="289"/>
      <c r="E196" s="290"/>
      <c r="F196" s="290"/>
      <c r="G196" s="289"/>
      <c r="H196" s="289"/>
      <c r="I196" s="289"/>
      <c r="J196" s="289"/>
      <c r="K196" s="289"/>
      <c r="L196" s="289"/>
      <c r="M196" s="289"/>
    </row>
    <row r="197" spans="2:13" ht="15.75">
      <c r="B197" s="289"/>
      <c r="C197" s="364"/>
      <c r="D197" s="289"/>
      <c r="E197" s="290"/>
      <c r="F197" s="290"/>
      <c r="G197" s="289"/>
      <c r="H197" s="289"/>
      <c r="I197" s="289"/>
      <c r="J197" s="289"/>
      <c r="K197" s="289"/>
      <c r="L197" s="289"/>
      <c r="M197" s="289"/>
    </row>
    <row r="198" spans="2:13" ht="15.75">
      <c r="B198" s="289"/>
      <c r="C198" s="364"/>
      <c r="D198" s="289"/>
      <c r="E198" s="290"/>
      <c r="F198" s="290"/>
      <c r="G198" s="289"/>
      <c r="H198" s="289"/>
      <c r="I198" s="289"/>
      <c r="J198" s="289"/>
      <c r="K198" s="289"/>
      <c r="L198" s="289"/>
      <c r="M198" s="289"/>
    </row>
    <row r="199" spans="2:13" ht="15.75">
      <c r="B199" s="289"/>
      <c r="C199" s="364"/>
      <c r="D199" s="289"/>
      <c r="E199" s="290"/>
      <c r="F199" s="290"/>
      <c r="G199" s="289"/>
      <c r="H199" s="289"/>
      <c r="I199" s="289"/>
      <c r="J199" s="289"/>
      <c r="K199" s="289"/>
      <c r="L199" s="289"/>
      <c r="M199" s="289"/>
    </row>
    <row r="200" spans="2:13" ht="15.75">
      <c r="B200" s="289"/>
      <c r="C200" s="364"/>
      <c r="D200" s="289"/>
      <c r="E200" s="290"/>
      <c r="F200" s="290"/>
      <c r="G200" s="289"/>
      <c r="H200" s="289"/>
      <c r="I200" s="289"/>
      <c r="J200" s="289"/>
      <c r="K200" s="289"/>
      <c r="L200" s="289"/>
      <c r="M200" s="289"/>
    </row>
    <row r="201" spans="2:13" ht="15.75">
      <c r="B201" s="289"/>
      <c r="C201" s="364"/>
      <c r="D201" s="289"/>
      <c r="E201" s="290"/>
      <c r="F201" s="290"/>
      <c r="G201" s="289"/>
      <c r="H201" s="289"/>
      <c r="I201" s="289"/>
      <c r="J201" s="289"/>
      <c r="K201" s="289"/>
      <c r="L201" s="289"/>
      <c r="M201" s="289"/>
    </row>
    <row r="202" spans="2:13" ht="15.75">
      <c r="B202" s="289"/>
      <c r="C202" s="364"/>
      <c r="D202" s="289"/>
      <c r="E202" s="290"/>
      <c r="F202" s="290"/>
      <c r="G202" s="289"/>
      <c r="H202" s="289"/>
      <c r="I202" s="289"/>
      <c r="J202" s="289"/>
      <c r="K202" s="289"/>
      <c r="L202" s="289"/>
      <c r="M202" s="289"/>
    </row>
    <row r="203" spans="2:13" ht="15.75">
      <c r="B203" s="289"/>
      <c r="C203" s="364"/>
      <c r="D203" s="289"/>
      <c r="E203" s="290"/>
      <c r="F203" s="290"/>
      <c r="G203" s="289"/>
      <c r="H203" s="289"/>
      <c r="I203" s="289"/>
      <c r="J203" s="289"/>
      <c r="K203" s="289"/>
      <c r="L203" s="289"/>
      <c r="M203" s="289"/>
    </row>
    <row r="204" spans="2:13" ht="15.75">
      <c r="B204" s="289"/>
      <c r="C204" s="364"/>
      <c r="D204" s="289"/>
      <c r="E204" s="290"/>
      <c r="F204" s="290"/>
      <c r="G204" s="289"/>
      <c r="H204" s="289"/>
      <c r="I204" s="289"/>
      <c r="J204" s="289"/>
      <c r="K204" s="289"/>
      <c r="L204" s="289"/>
      <c r="M204" s="289"/>
    </row>
    <row r="205" spans="2:13" ht="15.75">
      <c r="B205" s="289"/>
      <c r="C205" s="364"/>
      <c r="D205" s="289"/>
      <c r="E205" s="290"/>
      <c r="F205" s="290"/>
      <c r="G205" s="289"/>
      <c r="H205" s="289"/>
      <c r="I205" s="289"/>
      <c r="J205" s="289"/>
      <c r="K205" s="289"/>
      <c r="L205" s="289"/>
      <c r="M205" s="289"/>
    </row>
    <row r="206" spans="2:13" ht="15.75">
      <c r="B206" s="289"/>
      <c r="C206" s="364"/>
      <c r="D206" s="289"/>
      <c r="E206" s="290"/>
      <c r="F206" s="290"/>
      <c r="G206" s="289"/>
      <c r="H206" s="289"/>
      <c r="I206" s="289"/>
      <c r="J206" s="289"/>
      <c r="K206" s="289"/>
      <c r="L206" s="289"/>
      <c r="M206" s="289"/>
    </row>
    <row r="207" spans="2:13" ht="15.75">
      <c r="B207" s="289"/>
      <c r="C207" s="364"/>
      <c r="D207" s="289"/>
      <c r="E207" s="290"/>
      <c r="F207" s="290"/>
      <c r="G207" s="289"/>
      <c r="H207" s="289"/>
      <c r="I207" s="289"/>
      <c r="J207" s="289"/>
      <c r="K207" s="289"/>
      <c r="L207" s="289"/>
      <c r="M207" s="289"/>
    </row>
    <row r="208" spans="2:13" ht="15.75">
      <c r="B208" s="289"/>
      <c r="C208" s="364"/>
      <c r="D208" s="289"/>
      <c r="E208" s="290"/>
      <c r="F208" s="290"/>
      <c r="G208" s="289"/>
      <c r="H208" s="289"/>
      <c r="I208" s="289"/>
      <c r="J208" s="289"/>
      <c r="K208" s="289"/>
      <c r="L208" s="289"/>
      <c r="M208" s="289"/>
    </row>
    <row r="209" spans="2:13" ht="15.75">
      <c r="B209" s="289"/>
      <c r="C209" s="364"/>
      <c r="D209" s="289"/>
      <c r="E209" s="290"/>
      <c r="F209" s="290"/>
      <c r="G209" s="289"/>
      <c r="H209" s="289"/>
      <c r="I209" s="289"/>
      <c r="J209" s="289"/>
      <c r="K209" s="289"/>
      <c r="L209" s="289"/>
      <c r="M209" s="289"/>
    </row>
    <row r="210" spans="2:13" ht="15.75">
      <c r="B210" s="289"/>
      <c r="C210" s="364"/>
      <c r="D210" s="289"/>
      <c r="E210" s="290"/>
      <c r="F210" s="290"/>
      <c r="G210" s="289"/>
      <c r="H210" s="289"/>
      <c r="I210" s="289"/>
      <c r="J210" s="289"/>
      <c r="K210" s="289"/>
      <c r="L210" s="289"/>
      <c r="M210" s="289"/>
    </row>
    <row r="211" spans="2:13" ht="15.75">
      <c r="B211" s="289"/>
      <c r="C211" s="364"/>
      <c r="D211" s="289"/>
      <c r="E211" s="290"/>
      <c r="F211" s="290"/>
      <c r="G211" s="289"/>
      <c r="H211" s="289"/>
      <c r="I211" s="289"/>
      <c r="J211" s="289"/>
      <c r="K211" s="289"/>
      <c r="L211" s="289"/>
      <c r="M211" s="289"/>
    </row>
    <row r="212" spans="2:13" ht="15.75">
      <c r="B212" s="289"/>
      <c r="C212" s="364"/>
      <c r="D212" s="289"/>
      <c r="E212" s="290"/>
      <c r="F212" s="290"/>
      <c r="G212" s="289"/>
      <c r="H212" s="289"/>
      <c r="I212" s="289"/>
      <c r="J212" s="289"/>
      <c r="K212" s="289"/>
      <c r="L212" s="289"/>
      <c r="M212" s="289"/>
    </row>
    <row r="213" spans="2:13" ht="15.75">
      <c r="B213" s="289"/>
      <c r="C213" s="364"/>
      <c r="D213" s="289"/>
      <c r="E213" s="290"/>
      <c r="F213" s="290"/>
      <c r="G213" s="289"/>
      <c r="H213" s="289"/>
      <c r="I213" s="289"/>
      <c r="J213" s="289"/>
      <c r="K213" s="289"/>
      <c r="L213" s="289"/>
      <c r="M213" s="289"/>
    </row>
    <row r="214" spans="2:13" ht="15.75">
      <c r="B214" s="289"/>
      <c r="C214" s="364"/>
      <c r="D214" s="289"/>
      <c r="E214" s="290"/>
      <c r="F214" s="290"/>
      <c r="G214" s="289"/>
      <c r="H214" s="289"/>
      <c r="I214" s="289"/>
      <c r="J214" s="289"/>
      <c r="K214" s="289"/>
      <c r="L214" s="289"/>
      <c r="M214" s="289"/>
    </row>
    <row r="215" spans="2:13" ht="15.75">
      <c r="B215" s="289"/>
      <c r="C215" s="364"/>
      <c r="D215" s="289"/>
      <c r="E215" s="290"/>
      <c r="F215" s="290"/>
      <c r="G215" s="289"/>
      <c r="H215" s="289"/>
      <c r="I215" s="289"/>
      <c r="J215" s="289"/>
      <c r="K215" s="289"/>
      <c r="L215" s="289"/>
      <c r="M215" s="289"/>
    </row>
    <row r="216" spans="2:13" ht="15.75">
      <c r="B216" s="289"/>
      <c r="C216" s="364"/>
      <c r="D216" s="289"/>
      <c r="E216" s="290"/>
      <c r="F216" s="290"/>
      <c r="G216" s="289"/>
      <c r="H216" s="289"/>
      <c r="I216" s="289"/>
      <c r="J216" s="289"/>
      <c r="K216" s="289"/>
      <c r="L216" s="289"/>
      <c r="M216" s="289"/>
    </row>
    <row r="217" spans="2:13" ht="15.75">
      <c r="B217" s="289"/>
      <c r="C217" s="364"/>
      <c r="D217" s="289"/>
      <c r="E217" s="290"/>
      <c r="F217" s="290"/>
      <c r="G217" s="289"/>
      <c r="H217" s="289"/>
      <c r="I217" s="289"/>
      <c r="J217" s="289"/>
      <c r="K217" s="289"/>
      <c r="L217" s="289"/>
      <c r="M217" s="289"/>
    </row>
    <row r="218" spans="2:13" ht="15.75">
      <c r="B218" s="289"/>
      <c r="C218" s="364"/>
      <c r="D218" s="289"/>
      <c r="E218" s="290"/>
      <c r="F218" s="290"/>
      <c r="G218" s="289"/>
      <c r="H218" s="289"/>
      <c r="I218" s="289"/>
      <c r="J218" s="289"/>
      <c r="K218" s="289"/>
      <c r="L218" s="289"/>
      <c r="M218" s="289"/>
    </row>
    <row r="219" spans="2:13" ht="15.75">
      <c r="B219" s="289"/>
      <c r="C219" s="364"/>
      <c r="D219" s="289"/>
      <c r="E219" s="290"/>
      <c r="F219" s="290"/>
      <c r="G219" s="289"/>
      <c r="H219" s="289"/>
      <c r="I219" s="289"/>
      <c r="J219" s="289"/>
      <c r="K219" s="289"/>
      <c r="L219" s="289"/>
      <c r="M219" s="289"/>
    </row>
    <row r="220" spans="2:13" ht="15.75">
      <c r="B220" s="289"/>
      <c r="C220" s="364"/>
      <c r="D220" s="289"/>
      <c r="E220" s="290"/>
      <c r="F220" s="290"/>
      <c r="G220" s="289"/>
      <c r="H220" s="289"/>
      <c r="I220" s="289"/>
      <c r="J220" s="289"/>
      <c r="K220" s="289"/>
      <c r="L220" s="289"/>
      <c r="M220" s="289"/>
    </row>
    <row r="221" spans="2:13" ht="15.75">
      <c r="B221" s="289"/>
      <c r="C221" s="364"/>
      <c r="D221" s="289"/>
      <c r="E221" s="290"/>
      <c r="F221" s="290"/>
      <c r="G221" s="289"/>
      <c r="H221" s="289"/>
      <c r="I221" s="289"/>
      <c r="J221" s="289"/>
      <c r="K221" s="289"/>
      <c r="L221" s="289"/>
      <c r="M221" s="289"/>
    </row>
    <row r="222" spans="2:13" ht="15.75">
      <c r="B222" s="289"/>
      <c r="C222" s="364"/>
      <c r="D222" s="289"/>
      <c r="E222" s="290"/>
      <c r="F222" s="290"/>
      <c r="G222" s="289"/>
      <c r="H222" s="289"/>
      <c r="I222" s="289"/>
      <c r="J222" s="289"/>
      <c r="K222" s="289"/>
      <c r="L222" s="289"/>
      <c r="M222" s="289"/>
    </row>
    <row r="223" spans="2:13" ht="15.75">
      <c r="B223" s="289"/>
      <c r="C223" s="364"/>
      <c r="D223" s="289"/>
      <c r="E223" s="290"/>
      <c r="F223" s="290"/>
      <c r="G223" s="289"/>
      <c r="H223" s="289"/>
      <c r="I223" s="289"/>
      <c r="J223" s="289"/>
      <c r="K223" s="289"/>
      <c r="L223" s="289"/>
      <c r="M223" s="289"/>
    </row>
    <row r="224" spans="2:13" ht="15.75">
      <c r="B224" s="289"/>
      <c r="C224" s="364"/>
      <c r="D224" s="289"/>
      <c r="E224" s="290"/>
      <c r="F224" s="290"/>
      <c r="G224" s="289"/>
      <c r="H224" s="289"/>
      <c r="I224" s="289"/>
      <c r="J224" s="289"/>
      <c r="K224" s="289"/>
      <c r="L224" s="289"/>
      <c r="M224" s="289"/>
    </row>
    <row r="225" spans="2:13" ht="15.75">
      <c r="B225" s="289"/>
      <c r="C225" s="364"/>
      <c r="D225" s="289"/>
      <c r="E225" s="290"/>
      <c r="F225" s="290"/>
      <c r="G225" s="289"/>
      <c r="H225" s="289"/>
      <c r="I225" s="289"/>
      <c r="J225" s="289"/>
      <c r="K225" s="289"/>
      <c r="L225" s="289"/>
      <c r="M225" s="289"/>
    </row>
    <row r="226" spans="2:13" ht="15.75">
      <c r="B226" s="289"/>
      <c r="C226" s="364"/>
      <c r="D226" s="289"/>
      <c r="E226" s="290"/>
      <c r="F226" s="290"/>
      <c r="G226" s="289"/>
      <c r="H226" s="289"/>
      <c r="I226" s="289"/>
      <c r="J226" s="289"/>
      <c r="K226" s="289"/>
      <c r="L226" s="289"/>
      <c r="M226" s="289"/>
    </row>
    <row r="227" spans="2:13" ht="15.75">
      <c r="B227" s="289"/>
      <c r="C227" s="364"/>
      <c r="D227" s="289"/>
      <c r="E227" s="290"/>
      <c r="F227" s="290"/>
      <c r="G227" s="289"/>
      <c r="H227" s="289"/>
      <c r="I227" s="289"/>
      <c r="J227" s="289"/>
      <c r="K227" s="289"/>
      <c r="L227" s="289"/>
      <c r="M227" s="289"/>
    </row>
    <row r="228" spans="2:13" ht="15.75">
      <c r="B228" s="289"/>
      <c r="C228" s="364"/>
      <c r="D228" s="289"/>
      <c r="E228" s="290"/>
      <c r="F228" s="290"/>
      <c r="G228" s="289"/>
      <c r="H228" s="289"/>
      <c r="I228" s="289"/>
      <c r="J228" s="289"/>
      <c r="K228" s="289"/>
      <c r="L228" s="289"/>
      <c r="M228" s="289"/>
    </row>
    <row r="229" spans="2:13" ht="15.75">
      <c r="B229" s="289"/>
      <c r="C229" s="364"/>
      <c r="D229" s="289"/>
      <c r="E229" s="290"/>
      <c r="F229" s="290"/>
      <c r="G229" s="289"/>
      <c r="H229" s="289"/>
      <c r="I229" s="289"/>
      <c r="J229" s="289"/>
      <c r="K229" s="289"/>
      <c r="L229" s="289"/>
      <c r="M229" s="289"/>
    </row>
    <row r="230" spans="2:13" ht="15.75">
      <c r="B230" s="289"/>
      <c r="C230" s="364"/>
      <c r="D230" s="289"/>
      <c r="E230" s="290"/>
      <c r="F230" s="290"/>
      <c r="G230" s="289"/>
      <c r="H230" s="289"/>
      <c r="I230" s="289"/>
      <c r="J230" s="289"/>
      <c r="K230" s="289"/>
      <c r="L230" s="289"/>
      <c r="M230" s="289"/>
    </row>
    <row r="231" spans="2:13" ht="15.75">
      <c r="B231" s="289"/>
      <c r="C231" s="364"/>
      <c r="D231" s="289"/>
      <c r="E231" s="290"/>
      <c r="F231" s="290"/>
      <c r="G231" s="289"/>
      <c r="H231" s="289"/>
      <c r="I231" s="289"/>
      <c r="J231" s="289"/>
      <c r="K231" s="289"/>
      <c r="L231" s="289"/>
      <c r="M231" s="289"/>
    </row>
    <row r="232" spans="2:13" ht="15.75">
      <c r="B232" s="289"/>
      <c r="C232" s="364"/>
      <c r="D232" s="289"/>
      <c r="E232" s="290"/>
      <c r="F232" s="290"/>
      <c r="G232" s="289"/>
      <c r="H232" s="289"/>
      <c r="I232" s="289"/>
      <c r="J232" s="289"/>
      <c r="K232" s="289"/>
      <c r="L232" s="289"/>
      <c r="M232" s="289"/>
    </row>
    <row r="233" spans="2:13" ht="15.75">
      <c r="B233" s="289"/>
      <c r="C233" s="364"/>
      <c r="D233" s="289"/>
      <c r="E233" s="290"/>
      <c r="F233" s="290"/>
      <c r="G233" s="289"/>
      <c r="H233" s="289"/>
      <c r="I233" s="289"/>
      <c r="J233" s="289"/>
      <c r="K233" s="289"/>
      <c r="L233" s="289"/>
      <c r="M233" s="289"/>
    </row>
    <row r="234" spans="2:13" ht="15.75">
      <c r="B234" s="289"/>
      <c r="C234" s="364"/>
      <c r="D234" s="289"/>
      <c r="E234" s="290"/>
      <c r="F234" s="290"/>
      <c r="G234" s="289"/>
      <c r="H234" s="289"/>
      <c r="I234" s="289"/>
      <c r="J234" s="289"/>
      <c r="K234" s="289"/>
      <c r="L234" s="289"/>
      <c r="M234" s="289"/>
    </row>
    <row r="235" spans="2:13" ht="15.75">
      <c r="B235" s="289"/>
      <c r="C235" s="364"/>
      <c r="D235" s="289"/>
      <c r="E235" s="290"/>
      <c r="F235" s="290"/>
      <c r="G235" s="289"/>
      <c r="H235" s="289"/>
      <c r="I235" s="289"/>
      <c r="J235" s="289"/>
      <c r="K235" s="289"/>
      <c r="L235" s="289"/>
      <c r="M235" s="289"/>
    </row>
    <row r="236" spans="2:13" ht="15.75">
      <c r="B236" s="289"/>
      <c r="C236" s="364"/>
      <c r="D236" s="289"/>
      <c r="E236" s="290"/>
      <c r="F236" s="290"/>
      <c r="G236" s="289"/>
      <c r="H236" s="289"/>
      <c r="I236" s="289"/>
      <c r="J236" s="289"/>
      <c r="K236" s="289"/>
      <c r="L236" s="289"/>
      <c r="M236" s="289"/>
    </row>
    <row r="237" spans="2:13" ht="15.75">
      <c r="B237" s="289"/>
      <c r="C237" s="364"/>
      <c r="D237" s="289"/>
      <c r="E237" s="290"/>
      <c r="F237" s="290"/>
      <c r="G237" s="289"/>
      <c r="H237" s="289"/>
      <c r="I237" s="289"/>
      <c r="J237" s="289"/>
      <c r="K237" s="289"/>
      <c r="L237" s="289"/>
      <c r="M237" s="289"/>
    </row>
    <row r="238" spans="2:13" ht="15.75">
      <c r="B238" s="289"/>
      <c r="C238" s="364"/>
      <c r="D238" s="289"/>
      <c r="E238" s="290"/>
      <c r="F238" s="290"/>
      <c r="G238" s="289"/>
      <c r="H238" s="289"/>
      <c r="I238" s="289"/>
      <c r="J238" s="289"/>
      <c r="K238" s="289"/>
      <c r="L238" s="289"/>
      <c r="M238" s="289"/>
    </row>
    <row r="239" spans="2:13" ht="15.75">
      <c r="C239" s="364"/>
      <c r="D239" s="289"/>
    </row>
    <row r="240" spans="2:13" ht="15.75">
      <c r="C240" s="364"/>
      <c r="D240" s="289"/>
    </row>
    <row r="241" spans="3:4" ht="15.75">
      <c r="C241" s="364"/>
      <c r="D241" s="289"/>
    </row>
  </sheetData>
  <printOptions horizontalCentered="1"/>
  <pageMargins left="0" right="0" top="0.51181102362204722" bottom="0" header="7.874015748031496E-2" footer="0.15748031496062992"/>
  <pageSetup paperSize="9" scale="52" orientation="landscape" verticalDpi="597" r:id="rId1"/>
  <headerFooter>
    <oddHeader>&amp;C&amp;"Arial,Pogrubiony"&amp;14
PODZIAŁ DOTACJI NA ROK 2021 - DLA JEDNOSTEK ORGANIZACYJNYCH &amp;"Arial,Normalny"(w zł)&amp;RZałącznik Nr 5 do  Uchwały Prezydium Polskiej Akademii Nauk Nr 23/2021 
Załącznik Nr 3 do Uchwały Prezydium Polskiej Akademii Nauk Nr 7/2021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441" t="s">
        <v>9</v>
      </c>
      <c r="B1" s="443" t="s">
        <v>0</v>
      </c>
      <c r="C1" s="448" t="s">
        <v>80</v>
      </c>
      <c r="D1" s="448" t="s">
        <v>51</v>
      </c>
      <c r="E1" s="450" t="s">
        <v>52</v>
      </c>
      <c r="F1" s="445" t="s">
        <v>47</v>
      </c>
      <c r="G1" s="25" t="s">
        <v>1</v>
      </c>
    </row>
    <row r="2" spans="1:10" ht="83.25" customHeight="1">
      <c r="A2" s="442"/>
      <c r="B2" s="444"/>
      <c r="C2" s="449"/>
      <c r="D2" s="449"/>
      <c r="E2" s="451"/>
      <c r="F2" s="446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429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430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430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430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431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0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447"/>
      <c r="B23" s="447"/>
      <c r="C23" s="447"/>
      <c r="D23" s="447"/>
      <c r="E23" s="447"/>
      <c r="F23" s="447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452" t="s">
        <v>84</v>
      </c>
      <c r="B1" s="452"/>
      <c r="C1" s="452"/>
      <c r="D1" s="452"/>
      <c r="E1" s="452"/>
      <c r="F1" s="452"/>
      <c r="G1" s="452"/>
      <c r="H1" s="452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4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4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5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8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6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7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6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6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6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6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6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6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6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6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69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6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7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7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6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453" t="s">
        <v>68</v>
      </c>
      <c r="B25" s="454"/>
      <c r="C25" s="454"/>
      <c r="D25" s="454"/>
      <c r="E25" s="454"/>
      <c r="F25" s="454"/>
      <c r="G25" s="454"/>
      <c r="H25" s="139">
        <f>H3</f>
        <v>81563</v>
      </c>
      <c r="I25" s="145" t="e">
        <f>I6+I7+I18</f>
        <v>#REF!</v>
      </c>
    </row>
    <row r="27" spans="1:10">
      <c r="A27" s="455" t="s">
        <v>69</v>
      </c>
      <c r="B27" s="455"/>
      <c r="C27" s="455"/>
      <c r="D27" s="455"/>
      <c r="E27" s="455"/>
      <c r="F27" s="455"/>
      <c r="G27" s="455"/>
      <c r="H27" s="455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2" ma:contentTypeDescription="Utwórz nowy dokument." ma:contentTypeScope="" ma:versionID="acbc35013249034b72a385e3c2d24a86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243eed26edbb2a2983881f7bb7c60da9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A9D2B7-83E2-4E11-BD85-174101D15A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DADF38-B9E0-48D7-A22A-FC944004E0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3B1DF7-2A20-46E2-ADDC-1307142F44C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10</vt:i4>
      </vt:variant>
    </vt:vector>
  </HeadingPairs>
  <TitlesOfParts>
    <vt:vector size="18" baseType="lpstr">
      <vt:lpstr>Załącznik nr 1a </vt:lpstr>
      <vt:lpstr>Załacznik nr 1</vt:lpstr>
      <vt:lpstr>Załącznik nr 2</vt:lpstr>
      <vt:lpstr>Załacznik nr 3</vt:lpstr>
      <vt:lpstr>Załącznik nr 4</vt:lpstr>
      <vt:lpstr>Załącznik nr 5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'Załacznik nr 3'!Obszar_wydruku</vt:lpstr>
      <vt:lpstr>'Załącznik nr 1a '!Obszar_wydruku</vt:lpstr>
      <vt:lpstr>'Załącznik nr 2'!Obszar_wydruku</vt:lpstr>
      <vt:lpstr>'Załącznik nr 4'!Obszar_wydruku</vt:lpstr>
      <vt:lpstr>'Załącznik nr 5'!Obszar_wydruku</vt:lpstr>
      <vt:lpstr>'Załącznik nr 2'!Tytuły_wydruku</vt:lpstr>
      <vt:lpstr>'Załącznik nr 5'!Tytuły_wydruku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Zięba-Andrzejuk Elżbieta</cp:lastModifiedBy>
  <cp:lastPrinted>2021-09-22T07:42:57Z</cp:lastPrinted>
  <dcterms:created xsi:type="dcterms:W3CDTF">2004-03-15T09:27:32Z</dcterms:created>
  <dcterms:modified xsi:type="dcterms:W3CDTF">2021-09-22T07:42:59Z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0x010100AAA3DC4ABA68E842B388018A73EC52DB</vt:lpwstr>
  </property>
</Properties>
</file>